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20490" windowHeight="6885"/>
  </bookViews>
  <sheets>
    <sheet name="Auditoria interna" sheetId="32" r:id="rId1"/>
    <sheet name="Evaluación" sheetId="33" r:id="rId2"/>
    <sheet name="Analisis y resultados" sheetId="34" r:id="rId3"/>
    <sheet name="Hoja2" sheetId="37" r:id="rId4"/>
    <sheet name="hoja" sheetId="36" r:id="rId5"/>
  </sheets>
  <definedNames>
    <definedName name="_xlnm.Print_Area" localSheetId="2">'Analisis y resultados'!$A$1:$J$218</definedName>
  </definedNames>
  <calcPr calcId="145621"/>
</workbook>
</file>

<file path=xl/calcChain.xml><?xml version="1.0" encoding="utf-8"?>
<calcChain xmlns="http://schemas.openxmlformats.org/spreadsheetml/2006/main">
  <c r="G8" i="34" l="1"/>
  <c r="A8" i="34"/>
  <c r="G8" i="33"/>
  <c r="I6" i="34"/>
  <c r="F6" i="34"/>
  <c r="B6" i="34"/>
  <c r="N99" i="36"/>
  <c r="O99" i="36"/>
  <c r="P99" i="36"/>
  <c r="T99" i="36"/>
  <c r="U99" i="36"/>
  <c r="N100" i="36"/>
  <c r="O100" i="36"/>
  <c r="P100" i="36"/>
  <c r="T100" i="36"/>
  <c r="U100" i="36"/>
  <c r="A58" i="33"/>
  <c r="L99" i="36" s="1"/>
  <c r="B58" i="33"/>
  <c r="M99" i="36" s="1"/>
  <c r="F58" i="33"/>
  <c r="Q99" i="36" s="1"/>
  <c r="A59" i="33"/>
  <c r="L100" i="36" s="1"/>
  <c r="B59" i="33"/>
  <c r="M100" i="36" s="1"/>
  <c r="F59" i="33"/>
  <c r="R66" i="36"/>
  <c r="R69" i="36"/>
  <c r="G25" i="36"/>
  <c r="R75" i="36"/>
  <c r="G31" i="36"/>
  <c r="G9" i="34"/>
  <c r="G10" i="34"/>
  <c r="F9" i="34"/>
  <c r="F10" i="34"/>
  <c r="F8" i="34"/>
  <c r="A9" i="34"/>
  <c r="A10" i="34"/>
  <c r="G9" i="33"/>
  <c r="G10" i="33"/>
  <c r="F9" i="33"/>
  <c r="F10" i="33"/>
  <c r="F8" i="33"/>
  <c r="A9" i="33"/>
  <c r="A10" i="33"/>
  <c r="H3" i="33"/>
  <c r="H4" i="33"/>
  <c r="H2" i="33"/>
  <c r="N98" i="36"/>
  <c r="O98" i="36"/>
  <c r="P98" i="36"/>
  <c r="T98" i="36"/>
  <c r="U98" i="36"/>
  <c r="N95" i="36"/>
  <c r="O95" i="36"/>
  <c r="P95" i="36"/>
  <c r="T95" i="36"/>
  <c r="U95" i="36"/>
  <c r="N96" i="36"/>
  <c r="O96" i="36"/>
  <c r="P96" i="36"/>
  <c r="T96" i="36"/>
  <c r="U96" i="36"/>
  <c r="N97" i="36"/>
  <c r="O97" i="36"/>
  <c r="P97" i="36"/>
  <c r="T97" i="36"/>
  <c r="U97" i="36"/>
  <c r="N90" i="36"/>
  <c r="O90" i="36"/>
  <c r="P90" i="36"/>
  <c r="T90" i="36"/>
  <c r="U90" i="36"/>
  <c r="N91" i="36"/>
  <c r="O91" i="36"/>
  <c r="P91" i="36"/>
  <c r="T91" i="36"/>
  <c r="U91" i="36"/>
  <c r="N92" i="36"/>
  <c r="O92" i="36"/>
  <c r="P92" i="36"/>
  <c r="T92" i="36"/>
  <c r="U92" i="36"/>
  <c r="N93" i="36"/>
  <c r="O93" i="36"/>
  <c r="P93" i="36"/>
  <c r="T93" i="36"/>
  <c r="U93" i="36"/>
  <c r="N94" i="36"/>
  <c r="O94" i="36"/>
  <c r="P94" i="36"/>
  <c r="T94" i="36"/>
  <c r="U94" i="36"/>
  <c r="N87" i="36"/>
  <c r="O87" i="36"/>
  <c r="P87" i="36"/>
  <c r="T87" i="36"/>
  <c r="U87" i="36"/>
  <c r="N88" i="36"/>
  <c r="O88" i="36"/>
  <c r="P88" i="36"/>
  <c r="T88" i="36"/>
  <c r="U88" i="36"/>
  <c r="N89" i="36"/>
  <c r="O89" i="36"/>
  <c r="P89" i="36"/>
  <c r="T89" i="36"/>
  <c r="U89" i="36"/>
  <c r="N83" i="36"/>
  <c r="O83" i="36"/>
  <c r="P83" i="36"/>
  <c r="Q83" i="36"/>
  <c r="R83" i="36"/>
  <c r="T83" i="36"/>
  <c r="U83" i="36"/>
  <c r="N84" i="36"/>
  <c r="O84" i="36"/>
  <c r="P84" i="36"/>
  <c r="U84" i="36"/>
  <c r="N85" i="36"/>
  <c r="O85" i="36"/>
  <c r="P85" i="36"/>
  <c r="T85" i="36"/>
  <c r="U85" i="36"/>
  <c r="N86" i="36"/>
  <c r="O86" i="36"/>
  <c r="P86" i="36"/>
  <c r="T86" i="36"/>
  <c r="U86" i="36"/>
  <c r="N73" i="36"/>
  <c r="O73" i="36"/>
  <c r="P73" i="36"/>
  <c r="U73" i="36"/>
  <c r="N74" i="36"/>
  <c r="O74" i="36"/>
  <c r="P74" i="36"/>
  <c r="T74" i="36"/>
  <c r="U74" i="36"/>
  <c r="N75" i="36"/>
  <c r="O75" i="36"/>
  <c r="P75" i="36"/>
  <c r="Q75" i="36"/>
  <c r="T75" i="36"/>
  <c r="U75" i="36"/>
  <c r="N76" i="36"/>
  <c r="O76" i="36"/>
  <c r="P76" i="36"/>
  <c r="U76" i="36"/>
  <c r="N77" i="36"/>
  <c r="O77" i="36"/>
  <c r="P77" i="36"/>
  <c r="T77" i="36"/>
  <c r="U77" i="36"/>
  <c r="N78" i="36"/>
  <c r="O78" i="36"/>
  <c r="P78" i="36"/>
  <c r="Q78" i="36"/>
  <c r="R78" i="36"/>
  <c r="T78" i="36"/>
  <c r="U78" i="36"/>
  <c r="N79" i="36"/>
  <c r="O79" i="36"/>
  <c r="P79" i="36"/>
  <c r="U79" i="36"/>
  <c r="N80" i="36"/>
  <c r="O80" i="36"/>
  <c r="P80" i="36"/>
  <c r="T80" i="36"/>
  <c r="U80" i="36"/>
  <c r="N62" i="36"/>
  <c r="O62" i="36"/>
  <c r="P62" i="36"/>
  <c r="U62" i="36"/>
  <c r="N63" i="36"/>
  <c r="O63" i="36"/>
  <c r="P63" i="36"/>
  <c r="T63" i="36"/>
  <c r="U63" i="36"/>
  <c r="N64" i="36"/>
  <c r="O64" i="36"/>
  <c r="P64" i="36"/>
  <c r="T64" i="36"/>
  <c r="U64" i="36"/>
  <c r="N65" i="36"/>
  <c r="O65" i="36"/>
  <c r="P65" i="36"/>
  <c r="T65" i="36"/>
  <c r="U65" i="36"/>
  <c r="N66" i="36"/>
  <c r="O66" i="36"/>
  <c r="P66" i="36"/>
  <c r="Q66" i="36"/>
  <c r="T66" i="36"/>
  <c r="U66" i="36"/>
  <c r="N67" i="36"/>
  <c r="O67" i="36"/>
  <c r="P67" i="36"/>
  <c r="U67" i="36"/>
  <c r="N68" i="36"/>
  <c r="O68" i="36"/>
  <c r="P68" i="36"/>
  <c r="T68" i="36"/>
  <c r="U68" i="36"/>
  <c r="N69" i="36"/>
  <c r="O69" i="36"/>
  <c r="P69" i="36"/>
  <c r="Q69" i="36"/>
  <c r="T69" i="36"/>
  <c r="U69" i="36"/>
  <c r="N70" i="36"/>
  <c r="O70" i="36"/>
  <c r="P70" i="36"/>
  <c r="U70" i="36"/>
  <c r="N71" i="36"/>
  <c r="O71" i="36"/>
  <c r="P71" i="36"/>
  <c r="T71" i="36"/>
  <c r="U71" i="36"/>
  <c r="N72" i="36"/>
  <c r="O72" i="36"/>
  <c r="P72" i="36"/>
  <c r="Q72" i="36"/>
  <c r="R72" i="36"/>
  <c r="T72" i="36"/>
  <c r="U72" i="36"/>
  <c r="N52" i="36"/>
  <c r="O52" i="36"/>
  <c r="P52" i="36"/>
  <c r="T52" i="36"/>
  <c r="U52" i="36"/>
  <c r="N53" i="36"/>
  <c r="O53" i="36"/>
  <c r="P53" i="36"/>
  <c r="T53" i="36"/>
  <c r="U53" i="36"/>
  <c r="N54" i="36"/>
  <c r="O54" i="36"/>
  <c r="P54" i="36"/>
  <c r="T54" i="36"/>
  <c r="U54" i="36"/>
  <c r="N55" i="36"/>
  <c r="O55" i="36"/>
  <c r="P55" i="36"/>
  <c r="T55" i="36"/>
  <c r="U55" i="36"/>
  <c r="N56" i="36"/>
  <c r="O56" i="36"/>
  <c r="P56" i="36"/>
  <c r="T56" i="36"/>
  <c r="U56" i="36"/>
  <c r="N57" i="36"/>
  <c r="O57" i="36"/>
  <c r="P57" i="36"/>
  <c r="Q57" i="36"/>
  <c r="R57" i="36"/>
  <c r="T57" i="36"/>
  <c r="U57" i="36"/>
  <c r="N58" i="36"/>
  <c r="O58" i="36"/>
  <c r="P58" i="36"/>
  <c r="U58" i="36"/>
  <c r="N59" i="36"/>
  <c r="O59" i="36"/>
  <c r="P59" i="36"/>
  <c r="T59" i="36"/>
  <c r="U59" i="36"/>
  <c r="N61" i="36"/>
  <c r="O61" i="36"/>
  <c r="P61" i="36"/>
  <c r="Q61" i="36"/>
  <c r="R61" i="36"/>
  <c r="T61" i="36"/>
  <c r="U61" i="36"/>
  <c r="N51" i="36"/>
  <c r="O51" i="36"/>
  <c r="P51" i="36"/>
  <c r="U51" i="36"/>
  <c r="C5" i="36"/>
  <c r="D5" i="36"/>
  <c r="E5" i="36"/>
  <c r="J5" i="36"/>
  <c r="C6" i="36"/>
  <c r="D6" i="36"/>
  <c r="E6" i="36"/>
  <c r="I6" i="36"/>
  <c r="J6" i="36"/>
  <c r="C7" i="36"/>
  <c r="D7" i="36"/>
  <c r="E7" i="36"/>
  <c r="I7" i="36"/>
  <c r="J7" i="36"/>
  <c r="C8" i="36"/>
  <c r="D8" i="36"/>
  <c r="E8" i="36"/>
  <c r="I8" i="36"/>
  <c r="J8" i="36"/>
  <c r="C9" i="36"/>
  <c r="D9" i="36"/>
  <c r="E9" i="36"/>
  <c r="I9" i="36"/>
  <c r="J9" i="36"/>
  <c r="C10" i="36"/>
  <c r="D10" i="36"/>
  <c r="E10" i="36"/>
  <c r="I10" i="36"/>
  <c r="J10" i="36"/>
  <c r="C28" i="36"/>
  <c r="D28" i="36"/>
  <c r="E28" i="36"/>
  <c r="F28" i="36"/>
  <c r="G28" i="36"/>
  <c r="J28" i="36"/>
  <c r="C29" i="36"/>
  <c r="D29" i="36"/>
  <c r="E29" i="36"/>
  <c r="J29" i="36"/>
  <c r="C30" i="36"/>
  <c r="D30" i="36"/>
  <c r="E30" i="36"/>
  <c r="I30" i="36"/>
  <c r="J30" i="36"/>
  <c r="C31" i="36"/>
  <c r="D31" i="36"/>
  <c r="E31" i="36"/>
  <c r="F31" i="36"/>
  <c r="J31" i="36"/>
  <c r="C32" i="36"/>
  <c r="D32" i="36"/>
  <c r="E32" i="36"/>
  <c r="J32" i="36"/>
  <c r="C33" i="36"/>
  <c r="D33" i="36"/>
  <c r="E33" i="36"/>
  <c r="I33" i="36"/>
  <c r="J33" i="36"/>
  <c r="C34" i="36"/>
  <c r="D34" i="36"/>
  <c r="E34" i="36"/>
  <c r="F34" i="36"/>
  <c r="G34" i="36"/>
  <c r="J34" i="36"/>
  <c r="C35" i="36"/>
  <c r="D35" i="36"/>
  <c r="E35" i="36"/>
  <c r="J35" i="36"/>
  <c r="C36" i="36"/>
  <c r="D36" i="36"/>
  <c r="E36" i="36"/>
  <c r="I36" i="36"/>
  <c r="J36" i="36"/>
  <c r="C37" i="36"/>
  <c r="D37" i="36"/>
  <c r="E37" i="36"/>
  <c r="I37" i="36"/>
  <c r="J37" i="36"/>
  <c r="C38" i="36"/>
  <c r="D38" i="36"/>
  <c r="E38" i="36"/>
  <c r="I38" i="36"/>
  <c r="J38" i="36"/>
  <c r="C39" i="36"/>
  <c r="D39" i="36"/>
  <c r="E39" i="36"/>
  <c r="I39" i="36"/>
  <c r="J39" i="36"/>
  <c r="C40" i="36"/>
  <c r="D40" i="36"/>
  <c r="E40" i="36"/>
  <c r="I40" i="36"/>
  <c r="J40" i="36"/>
  <c r="C41" i="36"/>
  <c r="D41" i="36"/>
  <c r="E41" i="36"/>
  <c r="I41" i="36"/>
  <c r="J41" i="36"/>
  <c r="C42" i="36"/>
  <c r="D42" i="36"/>
  <c r="E42" i="36"/>
  <c r="I42" i="36"/>
  <c r="J42" i="36"/>
  <c r="C43" i="36"/>
  <c r="D43" i="36"/>
  <c r="E43" i="36"/>
  <c r="I43" i="36"/>
  <c r="J43" i="36"/>
  <c r="C44" i="36"/>
  <c r="D44" i="36"/>
  <c r="E44" i="36"/>
  <c r="I44" i="36"/>
  <c r="J44" i="36"/>
  <c r="C45" i="36"/>
  <c r="D45" i="36"/>
  <c r="E45" i="36"/>
  <c r="I45" i="36"/>
  <c r="J45" i="36"/>
  <c r="C46" i="36"/>
  <c r="D46" i="36"/>
  <c r="E46" i="36"/>
  <c r="I46" i="36"/>
  <c r="J46" i="36"/>
  <c r="C47" i="36"/>
  <c r="D47" i="36"/>
  <c r="E47" i="36"/>
  <c r="I47" i="36"/>
  <c r="J47" i="36"/>
  <c r="C48" i="36"/>
  <c r="D48" i="36"/>
  <c r="E48" i="36"/>
  <c r="I48" i="36"/>
  <c r="J48" i="36"/>
  <c r="C49" i="36"/>
  <c r="D49" i="36"/>
  <c r="E49" i="36"/>
  <c r="I49" i="36"/>
  <c r="J49" i="36"/>
  <c r="C11" i="36"/>
  <c r="D11" i="36"/>
  <c r="E11" i="36"/>
  <c r="F11" i="36"/>
  <c r="G11" i="36"/>
  <c r="J11" i="36"/>
  <c r="C12" i="36"/>
  <c r="D12" i="36"/>
  <c r="E12" i="36"/>
  <c r="J12" i="36"/>
  <c r="C13" i="36"/>
  <c r="D13" i="36"/>
  <c r="E13" i="36"/>
  <c r="I13" i="36"/>
  <c r="J13" i="36"/>
  <c r="C14" i="36"/>
  <c r="D14" i="36"/>
  <c r="E14" i="36"/>
  <c r="F14" i="36"/>
  <c r="G14" i="36"/>
  <c r="J14" i="36"/>
  <c r="C15" i="36"/>
  <c r="D15" i="36"/>
  <c r="E15" i="36"/>
  <c r="J15" i="36"/>
  <c r="C16" i="36"/>
  <c r="D16" i="36"/>
  <c r="E16" i="36"/>
  <c r="I16" i="36"/>
  <c r="J16" i="36"/>
  <c r="C17" i="36"/>
  <c r="D17" i="36"/>
  <c r="E17" i="36"/>
  <c r="I17" i="36"/>
  <c r="J17" i="36"/>
  <c r="C18" i="36"/>
  <c r="D18" i="36"/>
  <c r="E18" i="36"/>
  <c r="I18" i="36"/>
  <c r="J18" i="36"/>
  <c r="C19" i="36"/>
  <c r="D19" i="36"/>
  <c r="E19" i="36"/>
  <c r="F19" i="36"/>
  <c r="G19" i="36"/>
  <c r="J19" i="36"/>
  <c r="C20" i="36"/>
  <c r="D20" i="36"/>
  <c r="E20" i="36"/>
  <c r="J20" i="36"/>
  <c r="C21" i="36"/>
  <c r="D21" i="36"/>
  <c r="E21" i="36"/>
  <c r="I21" i="36"/>
  <c r="J21" i="36"/>
  <c r="C22" i="36"/>
  <c r="D22" i="36"/>
  <c r="E22" i="36"/>
  <c r="F22" i="36"/>
  <c r="G22" i="36"/>
  <c r="J22" i="36"/>
  <c r="C23" i="36"/>
  <c r="D23" i="36"/>
  <c r="E23" i="36"/>
  <c r="J23" i="36"/>
  <c r="C24" i="36"/>
  <c r="D24" i="36"/>
  <c r="E24" i="36"/>
  <c r="I24" i="36"/>
  <c r="J24" i="36"/>
  <c r="C25" i="36"/>
  <c r="D25" i="36"/>
  <c r="E25" i="36"/>
  <c r="F25" i="36"/>
  <c r="J25" i="36"/>
  <c r="C26" i="36"/>
  <c r="D26" i="36"/>
  <c r="E26" i="36"/>
  <c r="J26" i="36"/>
  <c r="C27" i="36"/>
  <c r="D27" i="36"/>
  <c r="E27" i="36"/>
  <c r="I27" i="36"/>
  <c r="J27" i="36"/>
  <c r="C4" i="36"/>
  <c r="D4" i="36"/>
  <c r="E4" i="36"/>
  <c r="F4" i="36"/>
  <c r="G4" i="36"/>
  <c r="A4" i="36"/>
  <c r="B12" i="33"/>
  <c r="B4" i="36" s="1"/>
  <c r="B13" i="33"/>
  <c r="M51" i="36" s="1"/>
  <c r="B14" i="33"/>
  <c r="B6" i="36" s="1"/>
  <c r="B15" i="33"/>
  <c r="B7" i="36" s="1"/>
  <c r="B16" i="33"/>
  <c r="M54" i="36" s="1"/>
  <c r="B17" i="33"/>
  <c r="B9" i="36" s="1"/>
  <c r="B18" i="33"/>
  <c r="B10" i="36" s="1"/>
  <c r="B19" i="33"/>
  <c r="B11" i="36" s="1"/>
  <c r="B20" i="33"/>
  <c r="M58" i="36" s="1"/>
  <c r="B21" i="33"/>
  <c r="M59" i="36" s="1"/>
  <c r="B22" i="33"/>
  <c r="B23" i="33"/>
  <c r="B15" i="36"/>
  <c r="B24" i="33"/>
  <c r="M63" i="36"/>
  <c r="B25" i="33"/>
  <c r="M64" i="36" s="1"/>
  <c r="B26" i="33"/>
  <c r="B18" i="36" s="1"/>
  <c r="F31" i="33"/>
  <c r="F32" i="33"/>
  <c r="Q71" i="36" s="1"/>
  <c r="F34" i="33"/>
  <c r="Q73" i="36"/>
  <c r="F35" i="33"/>
  <c r="G35" i="33" s="1"/>
  <c r="F37" i="33"/>
  <c r="F38" i="33"/>
  <c r="G38" i="33" s="1"/>
  <c r="F40" i="33"/>
  <c r="G40" i="33" s="1"/>
  <c r="F41" i="33"/>
  <c r="G41" i="33" s="1"/>
  <c r="F43" i="33"/>
  <c r="Q84" i="36" s="1"/>
  <c r="F44" i="33"/>
  <c r="Q85" i="36" s="1"/>
  <c r="F45" i="33"/>
  <c r="G45" i="33" s="1"/>
  <c r="F46" i="33"/>
  <c r="G46" i="33" s="1"/>
  <c r="F47" i="33"/>
  <c r="G47" i="33" s="1"/>
  <c r="F48" i="33"/>
  <c r="Q89" i="36"/>
  <c r="F49" i="33"/>
  <c r="Q90" i="36" s="1"/>
  <c r="F50" i="33"/>
  <c r="G50" i="33"/>
  <c r="F51" i="33"/>
  <c r="F43" i="36" s="1"/>
  <c r="F52" i="33"/>
  <c r="Q93" i="36"/>
  <c r="F53" i="33"/>
  <c r="Q94" i="36" s="1"/>
  <c r="F54" i="33"/>
  <c r="F46" i="36"/>
  <c r="F55" i="33"/>
  <c r="Q96" i="36" s="1"/>
  <c r="F56" i="33"/>
  <c r="F48" i="36"/>
  <c r="F57" i="33"/>
  <c r="Q98" i="36" s="1"/>
  <c r="B55" i="33"/>
  <c r="B47" i="36"/>
  <c r="B56" i="33"/>
  <c r="M97" i="36" s="1"/>
  <c r="B57" i="33"/>
  <c r="B49" i="36"/>
  <c r="A44" i="33"/>
  <c r="L85" i="36" s="1"/>
  <c r="A45" i="33"/>
  <c r="A37" i="36"/>
  <c r="A46" i="33"/>
  <c r="A38" i="36" s="1"/>
  <c r="A47" i="33"/>
  <c r="L88" i="36"/>
  <c r="A48" i="33"/>
  <c r="A40" i="36" s="1"/>
  <c r="A49" i="33"/>
  <c r="A41" i="36"/>
  <c r="A50" i="33"/>
  <c r="A42" i="36" s="1"/>
  <c r="A51" i="33"/>
  <c r="L92" i="36"/>
  <c r="A52" i="33"/>
  <c r="L93" i="36" s="1"/>
  <c r="A53" i="33"/>
  <c r="L94" i="36"/>
  <c r="A54" i="33"/>
  <c r="L95" i="36" s="1"/>
  <c r="A55" i="33"/>
  <c r="A47" i="36"/>
  <c r="A56" i="33"/>
  <c r="A48" i="36" s="1"/>
  <c r="A57" i="33"/>
  <c r="A49" i="36"/>
  <c r="B44" i="33"/>
  <c r="M85" i="36" s="1"/>
  <c r="B45" i="33"/>
  <c r="M86" i="36"/>
  <c r="B46" i="33"/>
  <c r="M87" i="36" s="1"/>
  <c r="B47" i="33"/>
  <c r="B39" i="36"/>
  <c r="B48" i="33"/>
  <c r="B40" i="36" s="1"/>
  <c r="B49" i="33"/>
  <c r="B41" i="36"/>
  <c r="B50" i="33"/>
  <c r="M91" i="36" s="1"/>
  <c r="B51" i="33"/>
  <c r="B43" i="36"/>
  <c r="B52" i="33"/>
  <c r="B44" i="36" s="1"/>
  <c r="B53" i="33"/>
  <c r="M94" i="36"/>
  <c r="B54" i="33"/>
  <c r="M95" i="36" s="1"/>
  <c r="B43" i="33"/>
  <c r="B35" i="36"/>
  <c r="F28" i="33"/>
  <c r="Q67" i="36" s="1"/>
  <c r="F29" i="33"/>
  <c r="F21" i="36"/>
  <c r="A43" i="33"/>
  <c r="A35" i="36" s="1"/>
  <c r="A31" i="33"/>
  <c r="A23" i="36"/>
  <c r="A32" i="33"/>
  <c r="L71" i="36" s="1"/>
  <c r="A33" i="33"/>
  <c r="L72" i="36"/>
  <c r="A34" i="33"/>
  <c r="A26" i="36" s="1"/>
  <c r="A35" i="33"/>
  <c r="A27" i="36" s="1"/>
  <c r="L74" i="36"/>
  <c r="A36" i="33"/>
  <c r="A28" i="36"/>
  <c r="A37" i="33"/>
  <c r="A29" i="36" s="1"/>
  <c r="A38" i="33"/>
  <c r="L77" i="36"/>
  <c r="A39" i="33"/>
  <c r="A31" i="36" s="1"/>
  <c r="A40" i="33"/>
  <c r="A32" i="36"/>
  <c r="A41" i="33"/>
  <c r="A33" i="36" s="1"/>
  <c r="A42" i="33"/>
  <c r="L83" i="36"/>
  <c r="B33" i="33"/>
  <c r="M72" i="36" s="1"/>
  <c r="B34" i="33"/>
  <c r="M73" i="36"/>
  <c r="B35" i="33"/>
  <c r="M74" i="36" s="1"/>
  <c r="B36" i="33"/>
  <c r="M75" i="36"/>
  <c r="B37" i="33"/>
  <c r="B29" i="36" s="1"/>
  <c r="B38" i="33"/>
  <c r="B30" i="36"/>
  <c r="B39" i="33"/>
  <c r="M78" i="36" s="1"/>
  <c r="B40" i="33"/>
  <c r="B32" i="36"/>
  <c r="B41" i="33"/>
  <c r="M80" i="36" s="1"/>
  <c r="B42" i="33"/>
  <c r="M83" i="36"/>
  <c r="B30" i="33"/>
  <c r="B22" i="36" s="1"/>
  <c r="B31" i="33"/>
  <c r="M70" i="36"/>
  <c r="B32" i="33"/>
  <c r="M71" i="36" s="1"/>
  <c r="B29" i="33"/>
  <c r="M68" i="36"/>
  <c r="B28" i="33"/>
  <c r="B20" i="36" s="1"/>
  <c r="A29" i="33"/>
  <c r="L68" i="36"/>
  <c r="A30" i="33"/>
  <c r="L69" i="36" s="1"/>
  <c r="A28" i="33"/>
  <c r="A20" i="36"/>
  <c r="B27" i="33"/>
  <c r="M66" i="36" s="1"/>
  <c r="A27" i="33"/>
  <c r="A19" i="36"/>
  <c r="F23" i="33"/>
  <c r="F15" i="36" s="1"/>
  <c r="F24" i="33"/>
  <c r="F16" i="36"/>
  <c r="F25" i="33"/>
  <c r="Q64" i="36" s="1"/>
  <c r="F26" i="33"/>
  <c r="G26" i="33"/>
  <c r="A22" i="33"/>
  <c r="A14" i="36" s="1"/>
  <c r="A23" i="33"/>
  <c r="L62" i="36"/>
  <c r="A24" i="33"/>
  <c r="A16" i="36" s="1"/>
  <c r="A25" i="33"/>
  <c r="A17" i="36"/>
  <c r="A26" i="33"/>
  <c r="A18" i="36" s="1"/>
  <c r="A20" i="33"/>
  <c r="A12" i="36"/>
  <c r="A21" i="33"/>
  <c r="L59" i="36" s="1"/>
  <c r="A16" i="33"/>
  <c r="A8" i="36"/>
  <c r="A17" i="33"/>
  <c r="L55" i="36" s="1"/>
  <c r="A18" i="33"/>
  <c r="A10" i="36"/>
  <c r="A19" i="33"/>
  <c r="A11" i="36" s="1"/>
  <c r="A15" i="33"/>
  <c r="A7" i="36"/>
  <c r="A14" i="33"/>
  <c r="A6" i="36" s="1"/>
  <c r="A13" i="33"/>
  <c r="A5" i="36"/>
  <c r="F20" i="33"/>
  <c r="Q58" i="36" s="1"/>
  <c r="F21" i="33"/>
  <c r="F13" i="36"/>
  <c r="F14" i="33"/>
  <c r="F15" i="33"/>
  <c r="Q53" i="36" s="1"/>
  <c r="F16" i="33"/>
  <c r="G16" i="33"/>
  <c r="F17" i="33"/>
  <c r="F9" i="36" s="1"/>
  <c r="F18" i="33"/>
  <c r="G18" i="33"/>
  <c r="F13" i="33"/>
  <c r="G13" i="33" s="1"/>
  <c r="A8" i="33"/>
  <c r="G58" i="33"/>
  <c r="H58" i="33" s="1"/>
  <c r="S99" i="36" s="1"/>
  <c r="F26" i="36"/>
  <c r="G34" i="33"/>
  <c r="R73" i="36" s="1"/>
  <c r="A34" i="36"/>
  <c r="M98" i="36"/>
  <c r="Q100" i="36"/>
  <c r="G59" i="33"/>
  <c r="H59" i="33" s="1"/>
  <c r="S100" i="36" s="1"/>
  <c r="B31" i="36"/>
  <c r="B14" i="36"/>
  <c r="M61" i="36"/>
  <c r="B28" i="36"/>
  <c r="B38" i="36"/>
  <c r="G44" i="33"/>
  <c r="H44" i="33" s="1"/>
  <c r="A46" i="36"/>
  <c r="F45" i="36"/>
  <c r="L70" i="36"/>
  <c r="G53" i="33"/>
  <c r="H53" i="33"/>
  <c r="S94" i="36"/>
  <c r="F36" i="36"/>
  <c r="L89" i="36"/>
  <c r="M62" i="36"/>
  <c r="Q92" i="36"/>
  <c r="L51" i="36"/>
  <c r="G52" i="33"/>
  <c r="G44" i="36"/>
  <c r="G17" i="33"/>
  <c r="R55" i="36" s="1"/>
  <c r="B48" i="36"/>
  <c r="F24" i="36"/>
  <c r="G15" i="33"/>
  <c r="H15" i="33" s="1"/>
  <c r="F42" i="36"/>
  <c r="G32" i="33"/>
  <c r="G24" i="36"/>
  <c r="F44" i="36"/>
  <c r="M55" i="36"/>
  <c r="H30" i="33"/>
  <c r="I31" i="33" s="1"/>
  <c r="Q70" i="36"/>
  <c r="G31" i="33"/>
  <c r="G23" i="36"/>
  <c r="L90" i="36"/>
  <c r="F37" i="36"/>
  <c r="A36" i="36"/>
  <c r="Q86" i="36"/>
  <c r="B37" i="36"/>
  <c r="G51" i="33"/>
  <c r="G43" i="36" s="1"/>
  <c r="L84" i="36"/>
  <c r="B26" i="36"/>
  <c r="Q65" i="36"/>
  <c r="A24" i="36"/>
  <c r="M96" i="36"/>
  <c r="B19" i="36"/>
  <c r="G20" i="33"/>
  <c r="H20" i="33" s="1"/>
  <c r="F47" i="36"/>
  <c r="G55" i="33"/>
  <c r="H55" i="33" s="1"/>
  <c r="G54" i="33"/>
  <c r="L79" i="36"/>
  <c r="B46" i="36"/>
  <c r="G56" i="33"/>
  <c r="G48" i="36" s="1"/>
  <c r="M76" i="36"/>
  <c r="M52" i="36"/>
  <c r="B34" i="36"/>
  <c r="Q87" i="36"/>
  <c r="Q77" i="36"/>
  <c r="L53" i="36"/>
  <c r="B8" i="36"/>
  <c r="L66" i="36"/>
  <c r="L86" i="36"/>
  <c r="B17" i="36"/>
  <c r="B45" i="36"/>
  <c r="M84" i="36"/>
  <c r="M88" i="36"/>
  <c r="F30" i="36"/>
  <c r="H33" i="33"/>
  <c r="H25" i="36" s="1"/>
  <c r="A30" i="36"/>
  <c r="M90" i="36"/>
  <c r="L96" i="36"/>
  <c r="F17" i="36"/>
  <c r="Q74" i="36"/>
  <c r="F7" i="36"/>
  <c r="H39" i="33"/>
  <c r="Q97" i="36"/>
  <c r="F27" i="36"/>
  <c r="H102" i="36"/>
  <c r="H19" i="33"/>
  <c r="S57" i="36" s="1"/>
  <c r="A39" i="36"/>
  <c r="M56" i="36"/>
  <c r="H101" i="36"/>
  <c r="F38" i="36"/>
  <c r="B16" i="36"/>
  <c r="M89" i="36"/>
  <c r="H36" i="33"/>
  <c r="S75" i="36" s="1"/>
  <c r="A13" i="36"/>
  <c r="R85" i="36"/>
  <c r="G36" i="36"/>
  <c r="R100" i="36"/>
  <c r="F20" i="36"/>
  <c r="L98" i="36"/>
  <c r="H103" i="36"/>
  <c r="G24" i="33"/>
  <c r="Q59" i="36"/>
  <c r="M79" i="36"/>
  <c r="Q63" i="36"/>
  <c r="Q80" i="36"/>
  <c r="L76" i="36"/>
  <c r="G57" i="33"/>
  <c r="G49" i="36" s="1"/>
  <c r="M67" i="36"/>
  <c r="L58" i="36"/>
  <c r="Q68" i="36"/>
  <c r="F39" i="36"/>
  <c r="L75" i="36"/>
  <c r="B42" i="36"/>
  <c r="M53" i="36"/>
  <c r="B13" i="36"/>
  <c r="B25" i="36"/>
  <c r="G29" i="33"/>
  <c r="H29" i="33"/>
  <c r="L91" i="36"/>
  <c r="F18" i="36"/>
  <c r="Q91" i="36"/>
  <c r="Q55" i="36"/>
  <c r="L97" i="36"/>
  <c r="F33" i="36"/>
  <c r="F23" i="36"/>
  <c r="A45" i="36"/>
  <c r="H104" i="36"/>
  <c r="F32" i="36"/>
  <c r="F10" i="36"/>
  <c r="F41" i="36"/>
  <c r="A21" i="36"/>
  <c r="Q79" i="36"/>
  <c r="B21" i="36"/>
  <c r="G49" i="33"/>
  <c r="H49" i="33" s="1"/>
  <c r="G48" i="33"/>
  <c r="R89" i="36" s="1"/>
  <c r="Q56" i="36"/>
  <c r="L61" i="36"/>
  <c r="B36" i="36"/>
  <c r="L87" i="36"/>
  <c r="M65" i="36"/>
  <c r="F12" i="36"/>
  <c r="G28" i="33"/>
  <c r="G20" i="36" s="1"/>
  <c r="F40" i="36"/>
  <c r="G26" i="36"/>
  <c r="Q95" i="36"/>
  <c r="A9" i="36"/>
  <c r="L63" i="36"/>
  <c r="B33" i="36"/>
  <c r="A43" i="36"/>
  <c r="B5" i="36"/>
  <c r="L80" i="36"/>
  <c r="F49" i="36"/>
  <c r="A25" i="36"/>
  <c r="B12" i="36"/>
  <c r="F5" i="36"/>
  <c r="Q51" i="36"/>
  <c r="M93" i="36"/>
  <c r="M57" i="36"/>
  <c r="H27" i="33"/>
  <c r="H19" i="36"/>
  <c r="Q88" i="36"/>
  <c r="H12" i="33"/>
  <c r="I13" i="33" s="1"/>
  <c r="A22" i="36"/>
  <c r="H26" i="33"/>
  <c r="G18" i="36"/>
  <c r="R65" i="36"/>
  <c r="G42" i="36"/>
  <c r="H50" i="33"/>
  <c r="S91" i="36" s="1"/>
  <c r="R91" i="36"/>
  <c r="G10" i="36"/>
  <c r="H18" i="33"/>
  <c r="R56" i="36"/>
  <c r="G8" i="36"/>
  <c r="R54" i="36"/>
  <c r="H16" i="33"/>
  <c r="H8" i="36" s="1"/>
  <c r="R99" i="36"/>
  <c r="L73" i="36"/>
  <c r="B23" i="36"/>
  <c r="G7" i="36"/>
  <c r="R53" i="36"/>
  <c r="L78" i="36"/>
  <c r="F8" i="36"/>
  <c r="L64" i="36"/>
  <c r="G37" i="33"/>
  <c r="G29" i="36" s="1"/>
  <c r="F6" i="36"/>
  <c r="H32" i="33"/>
  <c r="G45" i="36"/>
  <c r="R97" i="36"/>
  <c r="H52" i="33"/>
  <c r="H44" i="36" s="1"/>
  <c r="R96" i="36"/>
  <c r="A15" i="36"/>
  <c r="Q54" i="36"/>
  <c r="F35" i="36"/>
  <c r="L67" i="36"/>
  <c r="R71" i="36"/>
  <c r="R94" i="36"/>
  <c r="H34" i="33"/>
  <c r="L56" i="36"/>
  <c r="A44" i="36"/>
  <c r="M69" i="36"/>
  <c r="G43" i="33"/>
  <c r="H43" i="33" s="1"/>
  <c r="I40" i="33"/>
  <c r="M77" i="36"/>
  <c r="F29" i="36"/>
  <c r="L54" i="36"/>
  <c r="H22" i="33"/>
  <c r="H14" i="36" s="1"/>
  <c r="G21" i="33"/>
  <c r="H21" i="33"/>
  <c r="S59" i="36" s="1"/>
  <c r="Q76" i="36"/>
  <c r="Q62" i="36"/>
  <c r="Q52" i="36"/>
  <c r="G23" i="33"/>
  <c r="H23" i="33" s="1"/>
  <c r="H42" i="33"/>
  <c r="I43" i="33" s="1"/>
  <c r="M92" i="36"/>
  <c r="G14" i="33"/>
  <c r="R52" i="36" s="1"/>
  <c r="G12" i="36"/>
  <c r="H45" i="36"/>
  <c r="R58" i="36"/>
  <c r="H56" i="33"/>
  <c r="H48" i="36" s="1"/>
  <c r="S97" i="36"/>
  <c r="G47" i="36"/>
  <c r="H17" i="33"/>
  <c r="H9" i="36" s="1"/>
  <c r="S55" i="36"/>
  <c r="S69" i="36"/>
  <c r="H22" i="36"/>
  <c r="R70" i="36"/>
  <c r="H31" i="33"/>
  <c r="S70" i="36"/>
  <c r="R93" i="36"/>
  <c r="G9" i="36"/>
  <c r="I34" i="33"/>
  <c r="T73" i="36" s="1"/>
  <c r="H51" i="33"/>
  <c r="H43" i="36" s="1"/>
  <c r="R92" i="36"/>
  <c r="S72" i="36"/>
  <c r="H11" i="36"/>
  <c r="I37" i="33"/>
  <c r="T76" i="36" s="1"/>
  <c r="I20" i="33"/>
  <c r="T58" i="36" s="1"/>
  <c r="G46" i="36"/>
  <c r="R95" i="36"/>
  <c r="H54" i="33"/>
  <c r="S95" i="36" s="1"/>
  <c r="H28" i="36"/>
  <c r="R63" i="36"/>
  <c r="G16" i="36"/>
  <c r="H24" i="33"/>
  <c r="H16" i="36" s="1"/>
  <c r="H48" i="33"/>
  <c r="H40" i="36" s="1"/>
  <c r="G40" i="36"/>
  <c r="R90" i="36"/>
  <c r="G41" i="36"/>
  <c r="R98" i="36"/>
  <c r="H57" i="33"/>
  <c r="S78" i="36"/>
  <c r="H31" i="36"/>
  <c r="G21" i="36"/>
  <c r="R68" i="36"/>
  <c r="S66" i="36"/>
  <c r="H28" i="33"/>
  <c r="H4" i="36"/>
  <c r="I28" i="33"/>
  <c r="T67" i="36"/>
  <c r="G35" i="36"/>
  <c r="R84" i="36"/>
  <c r="H34" i="36"/>
  <c r="H42" i="36"/>
  <c r="G15" i="36"/>
  <c r="R62" i="36"/>
  <c r="H21" i="36"/>
  <c r="S68" i="36"/>
  <c r="S71" i="36"/>
  <c r="H24" i="36"/>
  <c r="S93" i="36"/>
  <c r="G13" i="36"/>
  <c r="R59" i="36"/>
  <c r="H26" i="36"/>
  <c r="S73" i="36"/>
  <c r="S56" i="36"/>
  <c r="H10" i="36"/>
  <c r="G6" i="36"/>
  <c r="H14" i="33"/>
  <c r="S52" i="36" s="1"/>
  <c r="I23" i="33"/>
  <c r="I15" i="36" s="1"/>
  <c r="I14" i="36" s="1"/>
  <c r="S61" i="36"/>
  <c r="I32" i="36"/>
  <c r="I31" i="36"/>
  <c r="H37" i="33"/>
  <c r="S76" i="36" s="1"/>
  <c r="R76" i="36"/>
  <c r="S54" i="36"/>
  <c r="H18" i="36"/>
  <c r="S65" i="36"/>
  <c r="T79" i="36"/>
  <c r="H23" i="36"/>
  <c r="I26" i="36"/>
  <c r="I25" i="36" s="1"/>
  <c r="I12" i="36"/>
  <c r="I11" i="36" s="1"/>
  <c r="I29" i="36"/>
  <c r="I28" i="36" s="1"/>
  <c r="S92" i="36"/>
  <c r="H46" i="36"/>
  <c r="I20" i="36"/>
  <c r="I19" i="36" s="1"/>
  <c r="S63" i="36"/>
  <c r="S98" i="36"/>
  <c r="H49" i="36"/>
  <c r="S67" i="36"/>
  <c r="H20" i="36"/>
  <c r="S89" i="36"/>
  <c r="T62" i="36"/>
  <c r="H6" i="36"/>
  <c r="H29" i="36"/>
  <c r="H13" i="36"/>
  <c r="H36" i="36" l="1"/>
  <c r="S85" i="36"/>
  <c r="Q104" i="36"/>
  <c r="R104" i="36" s="1"/>
  <c r="Q106" i="36"/>
  <c r="R106" i="36" s="1"/>
  <c r="Q105" i="36"/>
  <c r="R105" i="36" s="1"/>
  <c r="Q103" i="36"/>
  <c r="R103" i="36" s="1"/>
  <c r="G39" i="36"/>
  <c r="R88" i="36"/>
  <c r="H47" i="33"/>
  <c r="I35" i="36"/>
  <c r="I34" i="36" s="1"/>
  <c r="T84" i="36"/>
  <c r="J12" i="33"/>
  <c r="I5" i="36"/>
  <c r="I4" i="36" s="1"/>
  <c r="T51" i="36"/>
  <c r="S90" i="36"/>
  <c r="H41" i="36"/>
  <c r="S58" i="36"/>
  <c r="H12" i="36"/>
  <c r="T70" i="36"/>
  <c r="I23" i="36"/>
  <c r="I22" i="36" s="1"/>
  <c r="H46" i="33"/>
  <c r="G38" i="36"/>
  <c r="R87" i="36"/>
  <c r="H41" i="33"/>
  <c r="G33" i="36"/>
  <c r="R80" i="36"/>
  <c r="H35" i="33"/>
  <c r="R74" i="36"/>
  <c r="G27" i="36"/>
  <c r="G5" i="36"/>
  <c r="R51" i="36"/>
  <c r="H13" i="33"/>
  <c r="R86" i="36"/>
  <c r="G37" i="36"/>
  <c r="H45" i="33"/>
  <c r="R79" i="36"/>
  <c r="H40" i="33"/>
  <c r="G32" i="36"/>
  <c r="S84" i="36"/>
  <c r="H35" i="36"/>
  <c r="H15" i="36"/>
  <c r="S62" i="36"/>
  <c r="S96" i="36"/>
  <c r="H47" i="36"/>
  <c r="H7" i="36"/>
  <c r="S53" i="36"/>
  <c r="H38" i="33"/>
  <c r="G30" i="36"/>
  <c r="R77" i="36"/>
  <c r="S83" i="36"/>
  <c r="R67" i="36"/>
  <c r="G25" i="33"/>
  <c r="L65" i="36"/>
  <c r="L57" i="36"/>
  <c r="L52" i="36"/>
  <c r="B27" i="36"/>
  <c r="B24" i="36"/>
  <c r="H5" i="36" l="1"/>
  <c r="S51" i="36"/>
  <c r="H33" i="36"/>
  <c r="S80" i="36"/>
  <c r="F11" i="34"/>
  <c r="J4" i="36"/>
  <c r="G17" i="36"/>
  <c r="H25" i="33"/>
  <c r="R64" i="36"/>
  <c r="S77" i="36"/>
  <c r="H30" i="36"/>
  <c r="H37" i="36"/>
  <c r="S86" i="36"/>
  <c r="H27" i="36"/>
  <c r="S74" i="36"/>
  <c r="S79" i="36"/>
  <c r="H32" i="36"/>
  <c r="S87" i="36"/>
  <c r="H38" i="36"/>
  <c r="S88" i="36"/>
  <c r="H39" i="36"/>
  <c r="H17" i="36" l="1"/>
  <c r="S64" i="36"/>
</calcChain>
</file>

<file path=xl/sharedStrings.xml><?xml version="1.0" encoding="utf-8"?>
<sst xmlns="http://schemas.openxmlformats.org/spreadsheetml/2006/main" count="512" uniqueCount="266">
  <si>
    <t>Verificación del cuaderno de atención</t>
  </si>
  <si>
    <t>Verificación de los elementos de mantenimiento</t>
  </si>
  <si>
    <t>Jefe de Brigada</t>
  </si>
  <si>
    <t>Equipo Auditor Oficina Central</t>
  </si>
  <si>
    <t>Equipo Regional:</t>
  </si>
  <si>
    <t>Gestión</t>
  </si>
  <si>
    <t>Observación</t>
  </si>
  <si>
    <t>Clave</t>
  </si>
  <si>
    <t xml:space="preserve">Verificar acta con nómina de asistencia firmada por los participantes a cada reunión de análisis </t>
  </si>
  <si>
    <t>Asistente en Primeros Auxilios de la Brigada</t>
  </si>
  <si>
    <t>Verificación visual de la existencia de botiquines y elementos</t>
  </si>
  <si>
    <t>Jefe de Brigada de Heliataque</t>
  </si>
  <si>
    <t>Constatar que el personal no trabaja en laderas bajo otra unidad o maquinaria, para evitar ser alcanzado por posibles rodados.</t>
  </si>
  <si>
    <t>Verificar copia de las observaciones realizadas (F-408 y/o informe sustitutivo) y corrección de las deficiencias.</t>
  </si>
  <si>
    <t>El conductor solicita  las llaves de los demás vehículos que lleguen al incendio y que quedan sin conductor(a) (camionetas de operaciones, logística) para poder moverlos en caso de emergencia.</t>
  </si>
  <si>
    <t>El Jefe de Brigada, antes de iniciar el combate, informa al personal el trabajo que deberán realizar y de las vías de escape, asegurándose que todos hayan comprendido las  instrucciones.</t>
  </si>
  <si>
    <t>Durante las faenas de combate de incendio forestal el personal utiliza  todo su Equipo de Protección Personal.</t>
  </si>
  <si>
    <t>Ante la presencia de rodados, el personal se ubica primeramente desde donde viene, para luego tomar protección tras objetos firmes (rocas o árboles), alertando a todo el personal de la Brigada.</t>
  </si>
  <si>
    <t>Al efectuarse lanzamientos de agua por aeronaves, el personal debe estar alejado de la zona de lanzamiento. En caso de que esto no sea posible, el personal se tenderá en el suelo, con la cabeza en  dirección hacia la aeronave y las puntas de las botas firmemente ancladas al suelo. Un brazo cubrirá la cabeza sosteniendo el casco y el otro, extendido hacia un costado, sostendrá la herramienta.</t>
  </si>
  <si>
    <t>Los Brigadistas utilizan las herramientas de acuerdo al uso que se le ha instruido (ej. pala: raspar suelo y lanzar tierra, rozón: cortar troncos de pequeño diámetro, zarzas y matorrales, Mc Leod: raspar el suelo  y soltar tierra, Pulaski: para cortar troncos de diámetro medio y soltar tierra, segador: cortar pasto)</t>
  </si>
  <si>
    <t>El transporte de combustible para las motosierras se realiza sólo en los bidones entregados especialmente para dicho efecto.</t>
  </si>
  <si>
    <t>Revisar los documentos del helicóptero y piloto</t>
  </si>
  <si>
    <t>Jefe de Operaciones</t>
  </si>
  <si>
    <t>Durante el desplazamiento en laderas, el personal asciende en una línea en zigzag, manteniendo una distancia máxima de 3 metros entre combatientes, y llevando la herramienta hacia el lado del valle. En el trabajo de construcción de la línea de fuego y/o cortafuego mineral, el personal también deberá mantener una distancia máxima de 3 metros entre sí.</t>
  </si>
  <si>
    <t>El motosierrista, al operar su máquina, debe utilizar tapones de oído, casco con protector facial de malla y pierneras anticorte, además de su equipo de combatiente.</t>
  </si>
  <si>
    <t>Verificar la existencia de al menos cuatro informes mensuales en la unidad</t>
  </si>
  <si>
    <t>Jefe de Cuadrilla</t>
  </si>
  <si>
    <t>Verificar la existencia de formularios de análisis de los informes emitidos por los Jefes de Cuadrilla</t>
  </si>
  <si>
    <t>Verificación de registro en la Bitácora de la Central Regional de Coordinación y/o Bitácora de la Unidad</t>
  </si>
  <si>
    <t>Fotocopias de diplomas, certificados de cursos u otro documento que certifique la capacitación recibida.</t>
  </si>
  <si>
    <t xml:space="preserve">Región: </t>
  </si>
  <si>
    <t xml:space="preserve">Comuna: </t>
  </si>
  <si>
    <t>Página: 1 de 3</t>
  </si>
  <si>
    <t>Fecha:</t>
  </si>
  <si>
    <t>Requisito</t>
  </si>
  <si>
    <t>Responsable</t>
  </si>
  <si>
    <t>Criterio de evaluación y/o evidencia</t>
  </si>
  <si>
    <t>Cumple</t>
  </si>
  <si>
    <t>Cumple a medias</t>
  </si>
  <si>
    <t>No cumple</t>
  </si>
  <si>
    <t>No aplica</t>
  </si>
  <si>
    <t>Resultado obtenido</t>
  </si>
  <si>
    <t>1.1</t>
  </si>
  <si>
    <t>No aplica esta categoria</t>
  </si>
  <si>
    <t>Capacitación y Entrenamiento</t>
  </si>
  <si>
    <t xml:space="preserve"> Más del 90% de las respuestas correctas y 100% de las firmas registradas</t>
  </si>
  <si>
    <t>Menos del 90% y más de un 75% de las respuestas correctas y 100% de las firmas registradas</t>
  </si>
  <si>
    <t>Menos del 75% de las respuestas correctas o no todas las firmas registradas.</t>
  </si>
  <si>
    <t xml:space="preserve"> Existe programa con resultados.</t>
  </si>
  <si>
    <t>Existe programa pero no hay resultados.</t>
  </si>
  <si>
    <t>No existe programa</t>
  </si>
  <si>
    <t xml:space="preserve"> Se han expuesto y analizado al menos dos informes</t>
  </si>
  <si>
    <t xml:space="preserve"> Se ha expuesto y analizado sólo un informe</t>
  </si>
  <si>
    <t>No se ha presentado ningún informe.</t>
  </si>
  <si>
    <t xml:space="preserve">a) Capacitación en normas de seguridad
Reforzar la capacitación al personal de Brigada (Jefe de Brigada, Jefe de Cuadrilla, Brigadistas Forestales, Manipulador(a) de Alimentos, Conductor de móvil y Piloto de aeronave, cuando corresponda) en los conceptos básicos de los siguientes temas de seguridad:
* Ley 16.744 y normas de prevención de riesgos
* Programa ALPHA
* Anexo Normas de Higiene y Seguridad en Protección Contra Incendios Forestales
* Cursos de Identificación de Peligros (Jefes y Brigadistas).
</t>
  </si>
  <si>
    <t>b) Preparación física
Aplicar en la brigada, a todo el personal, lo establecido en el programa regional de preparación física.</t>
  </si>
  <si>
    <t xml:space="preserve">c) Análisis grupal de accidentes graves y/o fatales
Presentar y exponer a los brigadistas, al menos dos Informes de accidentes graves y/o fatales ocurridos en combate de incendios forestales o similares, para su análisis en una sesión especial durante el primer mes de trabajo, según acta levantada. </t>
  </si>
  <si>
    <t xml:space="preserve">d) Lecciones aprendidas 1
Reunión semanal de Jefes de Cuadrilla con los brigadistas, y una reunión si ocurre un incendio con superficie superior a 20 ha., para analizar las situaciones positivas y negativas recogidas en la semana.  </t>
  </si>
  <si>
    <t>Existe análisis de los informes.</t>
  </si>
  <si>
    <t>No existe análisis de los informes</t>
  </si>
  <si>
    <t>f) Reforzamiento diario de normas de prevención de riesgos laborales
Reforzar diariamente, con charlas de cinco minutos,  a los brigadistas forestales en prevención de riesgos laborales y la identificación de los peligros en su actividad diaria</t>
  </si>
  <si>
    <t>Jefes de Brigada</t>
  </si>
  <si>
    <t>1.2</t>
  </si>
  <si>
    <t>100% de las inspecciones realizadas</t>
  </si>
  <si>
    <t>Más de un 60% de las inspecciones realizadas</t>
  </si>
  <si>
    <t xml:space="preserve"> Menos del 60% de las inspecciones realizadas</t>
  </si>
  <si>
    <t>Realizar una observación planeada al mes contemplando las siguientes actividades:
· Uso de motosierra
· Construcción de líneas.
· Desplazamiento en laderas, lanzamiento de agua</t>
  </si>
  <si>
    <t xml:space="preserve"> Se han efectuado las observaciones y se han corregido las deficiencias que dependen de la unidad.</t>
  </si>
  <si>
    <t>Se han efectuado las observaciones pero no se han corregido las deficiencias que dependen de la unidad</t>
  </si>
  <si>
    <t>No se han realizado las observaciones o no hay constancia de su realización que dependía de la unidad.</t>
  </si>
  <si>
    <t>Atención de lesionados</t>
  </si>
  <si>
    <t>1.3</t>
  </si>
  <si>
    <t>a) Capacitación para Asistente de Primeros Auxilios
Verificar que el(la) Brigadista que se desempeñe como Asistente de Primeros Auxilios de la Brigada, acredite haber realizado el respectivo curso para el desempeño del cargo</t>
  </si>
  <si>
    <t>La Brigada dispone de al menos un Asistente en primeros auxilios formalmente capacitados</t>
  </si>
  <si>
    <t>No tiene el documento  o no está capacitado</t>
  </si>
  <si>
    <t xml:space="preserve">b) Demostración en Primeros Auxilios
Demostrar prácticamente sus conocimientos respecto del contenido y procedimientos de la Cartilla ALPHA.                                                                           
* Toma de signos vitales                                               
* Atención primaria de heridas, hemorragias                                                 
* Atención primaria de quemaduras                                               
* Inmovilización de fracturas        
*Inmovilización y traslado de lesionados     
</t>
  </si>
  <si>
    <t>El Asistente en Primeros Auxilios demuestra amplios conocimientos del tema y maneja adecuadamente los procedimientos</t>
  </si>
  <si>
    <t>Conoce y maneja medianamente el tema y los procedimientos</t>
  </si>
  <si>
    <t>No domina el tema ni maneja los procedimientos</t>
  </si>
  <si>
    <t xml:space="preserve">c) Elementos para la atención de lesionados
Verificar en la Base de Brigada Forestal la existencia de:
· Botiquines de Primeros Auxilios de los tipos mural, maletín banano (uno de cada tipo)   según los Arts.9 al 14 del Anexo Normas de Higiene y Seguridad en protección Contra Incendios Forestales.
</t>
  </si>
  <si>
    <t>Existen los botiquines y camillas o tablas espinales</t>
  </si>
  <si>
    <t>Faltan elementos</t>
  </si>
  <si>
    <t>d) Atención de primeros auxilios
Mantener un registro escrito, detallado e individual de sus  atenciones realizadas en la unidad.</t>
  </si>
  <si>
    <t>Existen registros de las atenciones</t>
  </si>
  <si>
    <t>No existen registros</t>
  </si>
  <si>
    <t>1.4</t>
  </si>
  <si>
    <t>Móvil de la Brigada Forestal</t>
  </si>
  <si>
    <t>Existen los registros en cantidad según estándar y el vehículo se encuentra en buen estado.</t>
  </si>
  <si>
    <t xml:space="preserve"> Existen los registros y la documentación completa y al día</t>
  </si>
  <si>
    <t>No existen los registros o la documentación esta incompleta y/o vencida</t>
  </si>
  <si>
    <t>Helicópteros</t>
  </si>
  <si>
    <t>se dispone de todo el equipamiento</t>
  </si>
  <si>
    <t>Falta equipamiento</t>
  </si>
  <si>
    <t>b) Cumplir con normativa DGAC para el piloto de helicóptero
Existencia de documentos del helicóptero y piloto</t>
  </si>
  <si>
    <t>se dispone de todos los documentos.</t>
  </si>
  <si>
    <t>Faltan documentos.</t>
  </si>
  <si>
    <t xml:space="preserve"> Equipo de Protección Personal</t>
  </si>
  <si>
    <t>1.5</t>
  </si>
  <si>
    <t>a) Uso y empleo correcto del EPP
Capacitar al personal de la Brigada Forestal respecto del EPP, para que hagan buen uso de él y sean capaces de explicar su empleo.</t>
  </si>
  <si>
    <t>Más del 70% de las preguntas respondidas correctamente</t>
  </si>
  <si>
    <t>Menos del 70% de las preguntas contestadas correctamente</t>
  </si>
  <si>
    <t>c) Protección contra radiación UV
Instalar en la base de Brigada Forestal al menos un dispensador de bloqueador solar o un envase individual para la protección de las personas contra la radiación solar.</t>
  </si>
  <si>
    <t>La unidad cuenta con dispensador de bloqueador solar en buen estado</t>
  </si>
  <si>
    <t xml:space="preserve">La Brigada no cuenta con dispensador, no funciona o está vacío </t>
  </si>
  <si>
    <t>1.6</t>
  </si>
  <si>
    <t xml:space="preserve"> Estado y Mantenimiento de Herramientas y Equipos</t>
  </si>
  <si>
    <t>a) Estado los equipos y herramientas de trabajo
Velar por el buen estado de las herramientas y equipos de trabajo, instruyendo y supervisando su mantenimiento preventivo y correctivo.</t>
  </si>
  <si>
    <t>Equipos y herramientas en adecuado estado</t>
  </si>
  <si>
    <t>Presencia de deficiencias menores (por ej. Filos descubiertos)</t>
  </si>
  <si>
    <t>Presencia de deficiencias graves en el estado de los equipos y herramientas. (Ej. Astil trizado, faltan remaches, etc)</t>
  </si>
  <si>
    <t>a,1) Estado los equipos y herramientas de trabajo
Dotar a la brigada forestal de elementos y herramientas para efectuar, en un lugar apropiado, el mantenimiento de los equipos y herramientas de combate</t>
  </si>
  <si>
    <t>Existe lugar, elementos y herramientas para efectuar mantenimiento</t>
  </si>
  <si>
    <t>Existe lugar pero faltan elementos y/o herramientas</t>
  </si>
  <si>
    <t>No existe lugar o no se cuenta con herramientas</t>
  </si>
  <si>
    <t>Promoción de la Prevención de Riesgos</t>
  </si>
  <si>
    <t>No existe diario mural o falta información</t>
  </si>
  <si>
    <t>b) Instalación de pizarra UV
Dotar de pizarra UV, que señale las condiciones diarias de la radiación UV</t>
  </si>
  <si>
    <t>Existe pizarra con la información establecida</t>
  </si>
  <si>
    <t>No existe pizarra o falta información</t>
  </si>
  <si>
    <t>Ante la situación de quedar cercado por el fuego, el personal intentará primero pasar al área quemada. Si esto no es posible, efectuará primero un despeje de la vegetación para lograr una zona segura y luego la ensanchará mediante la quema de la vegetación circundante</t>
  </si>
  <si>
    <t>Al efectuar el carguío de combustible de la motosierra, el operador se ubica lejos del fuego y adopta las siguientes precauciones:
* Cuida de no rebalsar el estanque ni derramar combustible sobre la máquina
* Se preocupa de no salpicar sus ropas con mezcla de combustible
* Se asegura de dejar bien cerrado el bidón y el estanque de la máquina</t>
  </si>
  <si>
    <t>INSTRUMENTO DE AUDITORÍA INTERNA
BRIGADAS FORESTALES</t>
  </si>
  <si>
    <t>Evaluación requisitos</t>
  </si>
  <si>
    <t>Ponderación por Módulo</t>
  </si>
  <si>
    <t>%</t>
  </si>
  <si>
    <t>Ponderación de cada requisito</t>
  </si>
  <si>
    <t>Resultado por requisito (%)</t>
  </si>
  <si>
    <r>
      <t xml:space="preserve">Resultado </t>
    </r>
    <r>
      <rPr>
        <b/>
        <u/>
        <sz val="9"/>
        <color indexed="8"/>
        <rFont val="Calibri"/>
        <family val="2"/>
      </rPr>
      <t>ponderado</t>
    </r>
    <r>
      <rPr>
        <b/>
        <sz val="9"/>
        <color indexed="8"/>
        <rFont val="Calibri"/>
        <family val="2"/>
      </rPr>
      <t xml:space="preserve"> de auditoria por Módulo</t>
    </r>
  </si>
  <si>
    <t>Resultado Final Auditoría</t>
  </si>
  <si>
    <t>2.1</t>
  </si>
  <si>
    <t>2.2</t>
  </si>
  <si>
    <t>3.1</t>
  </si>
  <si>
    <t>3.2</t>
  </si>
  <si>
    <t>3.3</t>
  </si>
  <si>
    <t>4.1</t>
  </si>
  <si>
    <t>4.2</t>
  </si>
  <si>
    <t>5.1</t>
  </si>
  <si>
    <t>5.2</t>
  </si>
  <si>
    <t>6.1</t>
  </si>
  <si>
    <t>Evaluación Práctica del Desempeño en Operaciones de Incendio Forestal</t>
  </si>
  <si>
    <t>3.4</t>
  </si>
  <si>
    <t>7.1</t>
  </si>
  <si>
    <t>7.2</t>
  </si>
  <si>
    <t>6.2</t>
  </si>
  <si>
    <t>8.1</t>
  </si>
  <si>
    <t>8.2</t>
  </si>
  <si>
    <t>9.1</t>
  </si>
  <si>
    <t>9.2</t>
  </si>
  <si>
    <t>9.3</t>
  </si>
  <si>
    <t>9.4</t>
  </si>
  <si>
    <t>9.5</t>
  </si>
  <si>
    <t>9.6</t>
  </si>
  <si>
    <t>9.7</t>
  </si>
  <si>
    <t>9.8</t>
  </si>
  <si>
    <t>9.9</t>
  </si>
  <si>
    <t>9.10</t>
  </si>
  <si>
    <t>9.11</t>
  </si>
  <si>
    <t>9.12</t>
  </si>
  <si>
    <t>9.13</t>
  </si>
  <si>
    <t>9.14</t>
  </si>
  <si>
    <t>9.15</t>
  </si>
  <si>
    <t>Página: 3 de 3</t>
  </si>
  <si>
    <t>EVALUACIÓN DE INSTRUMENTO DE AUDITORÍA INTERNA
BRIGADAS FORESTALES</t>
  </si>
  <si>
    <t>Si realiza la gestión</t>
  </si>
  <si>
    <t>No realiza la gestión</t>
  </si>
  <si>
    <t>RESULTADO GENERAL</t>
  </si>
  <si>
    <t>RESULTADO POR REQUISITO</t>
  </si>
  <si>
    <t>a) Capacitación en normas de seguridad</t>
  </si>
  <si>
    <t>b) Preparación física</t>
  </si>
  <si>
    <t>c) Análisis grupal de accidentes graves y/o fatales</t>
  </si>
  <si>
    <t>d) Lecciones aprendidas 1</t>
  </si>
  <si>
    <t>e) Lecciones aprendidas 2</t>
  </si>
  <si>
    <t>f) Reforzamiento diario de normas de prevención de riesgos laborales</t>
  </si>
  <si>
    <t>% de Cumplimiento</t>
  </si>
  <si>
    <t>a) Condición de las instalaciones de la Base de Brigada</t>
  </si>
  <si>
    <t>Realizar una observación planeada al mes contemplando las siguientes actividades</t>
  </si>
  <si>
    <t>a) Capacitación para Asistente de Primeros Auxilios</t>
  </si>
  <si>
    <t xml:space="preserve">b) Demostración en Primeros Auxilios                                          
</t>
  </si>
  <si>
    <t xml:space="preserve">c) Elementos para la atención de lesionados
</t>
  </si>
  <si>
    <t>d) Atención de primeros auxilios</t>
  </si>
  <si>
    <t>a) Condición mecánica y accesorios de los móviles de la Unidad</t>
  </si>
  <si>
    <t>b) Cumplimiento de la Ley de Tránsito</t>
  </si>
  <si>
    <t xml:space="preserve">a) Equipamiento para inmovilizar y transportar lesionados </t>
  </si>
  <si>
    <t>b) Cumplir con normativa DGAC para el piloto de helicóptero</t>
  </si>
  <si>
    <t>a) Uso y empleo correcto del EPP</t>
  </si>
  <si>
    <t>c) Protección contra radiación UV</t>
  </si>
  <si>
    <t>a) Estado los equipos y herramientas de trabajo</t>
  </si>
  <si>
    <t>a,1) Estado los equipos y herramientas de trabajo</t>
  </si>
  <si>
    <t>a) Promoción de la Prevención de Riesgos</t>
  </si>
  <si>
    <t>b) Instalación de pizarra UV</t>
  </si>
  <si>
    <t>El conductor del móvil se estaciona de manera de no obstaculizar el desplazamiento</t>
  </si>
  <si>
    <t>El conductor solicita  las llaves de los demás vehículos</t>
  </si>
  <si>
    <t xml:space="preserve">El Jefe de Brigada, previo al inicio del combate, realiza el reconocimiento y la evaluación del incendio </t>
  </si>
  <si>
    <t>ANALISIS DE RESULTADOS</t>
  </si>
  <si>
    <t>Durante el desplazamiento en laderas</t>
  </si>
  <si>
    <t xml:space="preserve">Durante las faenas de combate de incendio forestal </t>
  </si>
  <si>
    <t>Ante la presencia de rodados</t>
  </si>
  <si>
    <t xml:space="preserve">Constatar que el personal no trabaja en laderas bajo otra unidad </t>
  </si>
  <si>
    <t xml:space="preserve">Al efectuarse lanzamientos de agua por aeronaves, </t>
  </si>
  <si>
    <t xml:space="preserve">Ante la situación de quedar cercado por el fuego, </t>
  </si>
  <si>
    <t xml:space="preserve">Los Brigadistas utilizan las herramientas de acuerdo al uso que se le ha instruido </t>
  </si>
  <si>
    <t>Cuando el motosierrista está volteando un árbol</t>
  </si>
  <si>
    <t xml:space="preserve">El transporte de combustible para las motosierras </t>
  </si>
  <si>
    <t xml:space="preserve">Al efectuar el carguío de combustible de la motosierra
</t>
  </si>
  <si>
    <t xml:space="preserve">El motosierrista, al operar su máquina, debe utilizar tapones de oído, </t>
  </si>
  <si>
    <t>Código:</t>
  </si>
  <si>
    <t>Cargo</t>
  </si>
  <si>
    <t>Página 2 de 3</t>
  </si>
  <si>
    <t>Equipo Regional</t>
  </si>
  <si>
    <t>CONCLUSIONES Y COMENTARIOS GENERALES</t>
  </si>
  <si>
    <t>Aceptable</t>
  </si>
  <si>
    <t>Preocupante</t>
  </si>
  <si>
    <t>Crítico</t>
  </si>
  <si>
    <t>Entre 100 y 93.1%</t>
  </si>
  <si>
    <t>Entre 93 y 65.1%</t>
  </si>
  <si>
    <t>Menos de 65%</t>
  </si>
  <si>
    <t>Resultado final se clasificará como:</t>
  </si>
  <si>
    <t>Del Resultado obtenido se clasificará como:</t>
  </si>
  <si>
    <t>RESULTADO OBTENIDO</t>
  </si>
  <si>
    <t>El conductor del móvil se estaciona de manera de no obstaculizar el desplazamiento de otros vehículos y lo orienta de tal forma de quedar en posición de salir de inmediato del lugar en caso de emergencia.</t>
  </si>
  <si>
    <t>a) Promoción de la Prevención de Riesgos
Dotar o habilitar en cada Brigada Forestal de un Diario Mural (pared, pizarra, etc) para difundir información actualizada respecto a la prevención de riesgos, siendo obligatorio la exhibición del Reglamento Interno de Orden, Higiene y Seguridad y el Anexo de Normas de Higiene y Seguridad de Protección Contra Incendios Forestales y adicionalmente otra información tal como:
* Listado de centros hospitalarios más cercanos
* Política de Seguridad y Salud Ocupacional
* Carta Motivacional
* Promoción del concurso de seguridad
* Los procedimientos en caso de   accidentes (Programa ALPHA).
* Los informes de gestión mensual del Encargado de Seguridad del Programa y/o Regional
* Resolución N° xx (depende de cada región) con la autorización a la jornada de trabajo 10*4 en ciclo diurno y 7*7 en ciclo nocturno.</t>
  </si>
  <si>
    <t>Se aplica el uso de silbatos en el incendio forestal.</t>
  </si>
  <si>
    <t>9.16</t>
  </si>
  <si>
    <t>9.17</t>
  </si>
  <si>
    <t>Se aplica el PROTOCOLO OCELA antes de iniciar el combate.
O: observación y vigilancia.
C: comunicación en todo momento.
E: escape a través de las rutas establecidas.
L: lugar seguro (zona de seguridad)
A: atención a la evolución del fuego.</t>
  </si>
  <si>
    <t>Jefe(a) de Brigada</t>
  </si>
  <si>
    <t>Conductor(a)</t>
  </si>
  <si>
    <t>Jefe(a) de Brigada o quién este designe</t>
  </si>
  <si>
    <t>Jefes(as) de Brigada</t>
  </si>
  <si>
    <t>Versión : 2018</t>
  </si>
  <si>
    <t>Fecha Versión : Septiembre 2018</t>
  </si>
  <si>
    <t xml:space="preserve">e) Lecciones aprendidas 2
Recopilación de informes semanales, emitidos por el o los Jefes de Cuadrilla con los brigadistas y una cada vez que ocurra un incendio con superficie superior a 20 ha., para analizar las situaciones positivas y negativas observadas.  </t>
  </si>
  <si>
    <t>Falta un informe o no funciona un elemento</t>
  </si>
  <si>
    <t>El Jefe de Brigada, previo al inicio del combate, realiza el reconocimiento y la evaluación del incendio y define la estrategia y la táctica de combate. Esta labor debe ser constante durante el combate del incendio forestal</t>
  </si>
  <si>
    <t>Cuando el motosierrista está volteando un árbol, el personal está a una distancia mínima de 2 veces la altura del árbol. En lo posible, la ubicacióndebe ser al lado contrario de la caída del árbol.</t>
  </si>
  <si>
    <t>GERENCIA DE PROTECCION CONTRA INCENDIOS FORESTALES</t>
  </si>
  <si>
    <r>
      <t xml:space="preserve">Solicitar información al Jefe de Brigada que muestre </t>
    </r>
    <r>
      <rPr>
        <b/>
        <u/>
        <sz val="8"/>
        <color indexed="8"/>
        <rFont val="Catriel"/>
      </rPr>
      <t>evaluaciones</t>
    </r>
    <r>
      <rPr>
        <sz val="8"/>
        <color indexed="8"/>
        <rFont val="Catriel"/>
      </rPr>
      <t xml:space="preserve"> sobre la aplicación del programa de preparación física.</t>
    </r>
  </si>
  <si>
    <t>a) Condición de las instalaciones de la Base de Brigada
Realizar, con la periodicidad que se indica, recorridos a la Base de Brigada para inspeccionar el estado de conservación y funcionamiento de sus instalaciones y equipamientos, así como también de los elementos de trabajo del personal. Del resultado de ellas informará a la Jefatura directa.
Mensualmente: infraestructura de cocina, dormitorios, comedor, baños, elementos para la atención de lesionados, herramientas y equipos, elementos de protección personal, móvil de brigada, bodega de combustibles.
Quincenalmente: una inspección de seguimiento de  las debilidades detectadas en las inspecciones mensuales</t>
  </si>
  <si>
    <t>Revisar copias de los informes de inspección mensuales enviados a las jefaturas directas.</t>
  </si>
  <si>
    <r>
      <t xml:space="preserve">a) Condición mecánica y accesorios de los móviles de la Unidad
Inspeccionar </t>
    </r>
    <r>
      <rPr>
        <b/>
        <sz val="8"/>
        <color indexed="8"/>
        <rFont val="Catriel"/>
      </rPr>
      <t>MENSUALMENTE</t>
    </r>
    <r>
      <rPr>
        <sz val="8"/>
        <color indexed="8"/>
        <rFont val="Catriel"/>
      </rPr>
      <t xml:space="preserve"> el estado del móvil y sus accesorios, a través de la modalidad establecida y de los procedimientos administrativos que correspondan, respecto a:                                                * Luces  
* Frenos  
* Dirección   
* Equipo Panne                           
* Extintor    
* Cinturón de Seguridad                         
* Neumáticos   
* Vidrios 
*Botiquín</t>
    </r>
  </si>
  <si>
    <r>
      <t xml:space="preserve">b) Cumplimiento de la Ley de Tránsito
Inspeccionar </t>
    </r>
    <r>
      <rPr>
        <b/>
        <sz val="8"/>
        <color indexed="8"/>
        <rFont val="Catriel"/>
      </rPr>
      <t>MENSUALMENTE</t>
    </r>
    <r>
      <rPr>
        <sz val="8"/>
        <color indexed="8"/>
        <rFont val="Catriel"/>
      </rPr>
      <t xml:space="preserve"> el cumplimiento de la Ley de Tránsito constatando, a través de la modalidad establecida, que el(os) conductor(es) y móviles) cuenten con la siguiente documentación vigente:
* Licencia de conducir
* Permiso transporte de pasajeros
* Revisión técnica y gases
* Permiso de circulación
* Seguro Obligatorio
Si el móvil cuenta con carro de arrastre, constatar los siguientes documentos
* Permiso de circulación
* Revisión técnica
* Seguro Obligatorio</t>
    </r>
  </si>
  <si>
    <r>
      <t xml:space="preserve">a) Equipamiento para inmovilizar y transportar lesionados 
Constatar y asegurarse </t>
    </r>
    <r>
      <rPr>
        <b/>
        <sz val="8"/>
        <color indexed="8"/>
        <rFont val="Catriel"/>
      </rPr>
      <t>MENSUALMENTE</t>
    </r>
    <r>
      <rPr>
        <sz val="8"/>
        <color indexed="8"/>
        <rFont val="Catriel"/>
      </rPr>
      <t xml:space="preserve"> que el helicóptero cuente con el equipamiento para inmovilización y transporte de lesionados de acuerdo con las bases de licitación: 
* Una tabla espinal larga con correas de fijación, 
* Un set de cojines inmovilizadores laterales modelo Ferno 445 o similar, 
* Un collar cervical tipo Stiffneck, modelo Laerdal, 
* Un set de férulas neumáticas de inmovilización de extremidades de seis piezas (brazo completo, medio brazo, muñeca, pie, media pierna, pierna completa, y 
* Dos mantas para atención de quemados, modelo Burn Wrap Water Gel 91 x 76 cm
</t>
    </r>
  </si>
  <si>
    <t>Encargado(a) de Seguridad DEPRIF</t>
  </si>
  <si>
    <t>Existen 4 informes por mes</t>
  </si>
  <si>
    <t>Sólo existe el 50% de los informes</t>
  </si>
  <si>
    <t xml:space="preserve">Sólo existe menos del 50% de los informes </t>
  </si>
  <si>
    <t>Encargado(a) de Seguridad DEPRIF o Logista</t>
  </si>
  <si>
    <t xml:space="preserve"> </t>
  </si>
  <si>
    <t>Versión: 2024-2025</t>
  </si>
  <si>
    <t>Fecha Versión: Enero 2025</t>
  </si>
  <si>
    <t>INSTRUMENTO DE EVALUACIÓN DE JORNADAS TÉCNICAS DE SEGURIDAD
BRIGADAS FORESTALES</t>
  </si>
  <si>
    <t>Equipo Técnico</t>
  </si>
  <si>
    <t>100% de los registros diarios al momento de la evaluación en bitácora de Central y/o Unidad.</t>
  </si>
  <si>
    <t>Menos del 70% de los registros diarios al momento de la evaluación en bitácora de Central y/o Unidad.</t>
  </si>
  <si>
    <t>70%  de los registros diarios al momento de la evaluación en bitácora de Central y/o Unidad</t>
  </si>
  <si>
    <t>Verificar los registros de inspección mensual de vehiculos (documento SGSSO-GEPRIF-IM-001) ejecutados al momento de la evaluación. Adicionalmente el equipo técnico podrá efectuar una revisión en el momento.</t>
  </si>
  <si>
    <t>Verificar los registros de inspección  ejecutados al momento de la evaluación. Adicionalmente el equipo técnico podría efectuar una revisión en el momento.</t>
  </si>
  <si>
    <t>Revisión del equipamiento para inmovilización y transporte de lesionados por parte del equipo técnico, verificando que el Jefe de la Brigada de Heliataque se haya preocupado de su disponibilidad, informando a su jefatura superior, las falencias detectadas.</t>
  </si>
  <si>
    <t>Revisión del EPP de los brigadistas por parte del equipo técnico, evaluando el conocimiento de las características, uso de cada componente y su estado</t>
  </si>
  <si>
    <t>Verificación visual del dispensador o envase individual de bloqueador solar por parte del equipo técnico</t>
  </si>
  <si>
    <t>Revisión por parte del equipo técnico de estado de las herramientas y equipos respecto a filos, sujeción, astil, funcionamiento, etc.</t>
  </si>
  <si>
    <t>Inspección visual por parte del equipo técnico del diario mural y verificar la exhibición del Reglamento Institucional y el Anexo, de su contenido actualizado</t>
  </si>
  <si>
    <t>Inspección visual por parte del equipo técnico de la instalación de la pizarra UV, con su información al día.</t>
  </si>
  <si>
    <t>Evaluación oral al personal, por parte del equipo técnico, o bien observaciones al trabajo de la brigada en terreno, ya sea en una simulación o en un incendio real.</t>
  </si>
  <si>
    <t xml:space="preserve">Evaluación oral de los técnicoes al personal de la Brigada. (El equipo técnico es libre de aplicar una evaluación escrita). </t>
  </si>
  <si>
    <t>Evaluación práctica por parte del equipo técnico</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</si>
</sst>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0"/>
      <name val="Arial"/>
    </font>
    <font>
      <sz val="10"/>
      <name val="Arial"/>
    </font>
    <font>
      <sz val="10"/>
      <name val="Arial"/>
      <family val="2"/>
    </font>
    <font>
      <b/>
      <sz val="9"/>
      <color indexed="8"/>
      <name val="Calibri"/>
      <family val="2"/>
    </font>
    <font>
      <b/>
      <sz val="9"/>
      <color indexed="8"/>
      <name val="Verdana"/>
      <family val="2"/>
    </font>
    <font>
      <b/>
      <sz val="8"/>
      <color indexed="8"/>
      <name val="Verdana"/>
      <family val="2"/>
    </font>
    <font>
      <b/>
      <u/>
      <sz val="9"/>
      <color indexed="8"/>
      <name val="Calibri"/>
      <family val="2"/>
    </font>
    <font>
      <b/>
      <sz val="10"/>
      <name val="Arial"/>
      <family val="2"/>
    </font>
    <font>
      <b/>
      <sz val="11"/>
      <name val="Arial"/>
      <family val="2"/>
    </font>
    <font>
      <b/>
      <sz val="14"/>
      <name val="Arial"/>
      <family val="2"/>
    </font>
    <font>
      <sz val="8"/>
      <name val="Arial"/>
      <family val="2"/>
    </font>
    <font>
      <b/>
      <sz val="8"/>
      <name val="Arial"/>
      <family val="2"/>
    </font>
    <font>
      <b/>
      <sz val="16"/>
      <name val="Arial"/>
      <family val="2"/>
    </font>
    <font>
      <sz val="10"/>
      <name val="Catriel"/>
    </font>
    <font>
      <b/>
      <sz val="8"/>
      <color indexed="8"/>
      <name val="Catriel"/>
    </font>
    <font>
      <sz val="8"/>
      <name val="Catriel"/>
    </font>
    <font>
      <sz val="11"/>
      <name val="Catriel"/>
    </font>
    <font>
      <sz val="8"/>
      <color indexed="8"/>
      <name val="Catriel"/>
    </font>
    <font>
      <b/>
      <u/>
      <sz val="8"/>
      <color indexed="8"/>
      <name val="Catriel"/>
    </font>
    <font>
      <sz val="10"/>
      <color theme="1"/>
      <name val="Arial"/>
      <family val="2"/>
    </font>
    <font>
      <b/>
      <sz val="11"/>
      <color theme="1"/>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sz val="9"/>
      <color rgb="FF808080"/>
      <name val="Catriel"/>
    </font>
    <font>
      <b/>
      <sz val="11"/>
      <color theme="1"/>
      <name val="Catriel"/>
    </font>
    <font>
      <b/>
      <sz val="9"/>
      <color theme="1"/>
      <name val="Catriel"/>
    </font>
    <font>
      <b/>
      <sz val="8"/>
      <color theme="1"/>
      <name val="Catriel"/>
    </font>
    <font>
      <sz val="8"/>
      <color theme="1"/>
      <name val="Catriel"/>
    </font>
    <font>
      <sz val="8"/>
      <color rgb="FFFFFFFF"/>
      <name val="Catriel"/>
    </font>
    <font>
      <sz val="11"/>
      <color theme="1"/>
      <name val="Catriel"/>
    </font>
    <font>
      <b/>
      <sz val="10"/>
      <color rgb="FFFF0000"/>
      <name val="Catriel"/>
    </font>
    <font>
      <b/>
      <sz val="10.5"/>
      <color rgb="FF336600"/>
      <name val="Catriel"/>
    </font>
    <font>
      <b/>
      <sz val="9"/>
      <color rgb="FF336600"/>
      <name val="Catriel"/>
    </font>
    <font>
      <sz val="10"/>
      <color theme="0"/>
      <name val="Catriel"/>
    </font>
    <font>
      <sz val="11"/>
      <color theme="1"/>
      <name val="Calibri"/>
      <family val="2"/>
      <scheme val="minor"/>
    </font>
    <font>
      <b/>
      <sz val="12"/>
      <color theme="1"/>
      <name val="Calibri"/>
      <family val="2"/>
      <scheme val="minor"/>
    </font>
    <font>
      <b/>
      <sz val="10.5"/>
      <color rgb="FF336600"/>
      <name val="Cambria,Bold"/>
    </font>
    <font>
      <b/>
      <sz val="9"/>
      <color rgb="FF336600"/>
      <name val="Cambria,Bold"/>
    </font>
    <font>
      <sz val="9"/>
      <color rgb="FF808080"/>
      <name val="Arial"/>
      <family val="2"/>
    </font>
    <font>
      <b/>
      <sz val="8"/>
      <color rgb="FFFFFFFF"/>
      <name val="Arial"/>
      <family val="2"/>
    </font>
    <font>
      <sz val="8"/>
      <color rgb="FFFFFFFF"/>
      <name val="Arial"/>
      <family val="2"/>
    </font>
    <font>
      <sz val="8"/>
      <name val="Calibri"/>
      <family val="2"/>
      <scheme val="minor"/>
    </font>
  </fonts>
  <fills count="15">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6" tint="-0.249977111117893"/>
        <bgColor indexed="64"/>
      </patternFill>
    </fill>
  </fills>
  <borders count="81">
    <border>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50">
    <xf numFmtId="0" fontId="0" fillId="0" borderId="0" xfId="0"/>
    <xf numFmtId="0" fontId="20" fillId="3" borderId="0" xfId="0" applyFont="1" applyFill="1" applyBorder="1" applyAlignment="1">
      <alignment horizontal="center" wrapText="1"/>
    </xf>
    <xf numFmtId="0" fontId="0" fillId="0" borderId="1" xfId="0" applyBorder="1" applyAlignment="1">
      <alignment horizontal="left" vertical="center"/>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20" fontId="0" fillId="0" borderId="4" xfId="0" applyNumberFormat="1" applyBorder="1"/>
    <xf numFmtId="0" fontId="4" fillId="2" borderId="3" xfId="0" applyFont="1" applyFill="1" applyBorder="1" applyAlignment="1">
      <alignment vertical="center" wrapText="1"/>
    </xf>
    <xf numFmtId="0" fontId="4" fillId="2" borderId="5" xfId="0" applyFont="1" applyFill="1" applyBorder="1" applyAlignment="1">
      <alignment vertical="center" wrapText="1"/>
    </xf>
    <xf numFmtId="0" fontId="0" fillId="5" borderId="0" xfId="0" applyFill="1"/>
    <xf numFmtId="0" fontId="22" fillId="0" borderId="6" xfId="0" applyFont="1" applyBorder="1" applyAlignment="1">
      <alignment horizontal="center" vertical="center"/>
    </xf>
    <xf numFmtId="0" fontId="4" fillId="2" borderId="7" xfId="0" applyFont="1" applyFill="1" applyBorder="1" applyAlignment="1">
      <alignment horizontal="center" vertical="center" wrapText="1"/>
    </xf>
    <xf numFmtId="1" fontId="0" fillId="0" borderId="8" xfId="0" applyNumberFormat="1" applyBorder="1" applyAlignment="1">
      <alignment horizontal="center" vertical="center"/>
    </xf>
    <xf numFmtId="1" fontId="4" fillId="2" borderId="5" xfId="0" applyNumberFormat="1" applyFont="1" applyFill="1" applyBorder="1" applyAlignment="1">
      <alignment horizontal="center" vertical="center" wrapText="1"/>
    </xf>
    <xf numFmtId="0" fontId="22" fillId="5" borderId="9" xfId="0" applyFont="1" applyFill="1" applyBorder="1" applyAlignment="1">
      <alignment horizontal="right" vertical="center"/>
    </xf>
    <xf numFmtId="0" fontId="20" fillId="3" borderId="2" xfId="0" applyFont="1" applyFill="1" applyBorder="1"/>
    <xf numFmtId="0" fontId="0" fillId="0" borderId="10" xfId="0" applyBorder="1" applyAlignment="1">
      <alignment horizontal="left" vertical="center"/>
    </xf>
    <xf numFmtId="0" fontId="21" fillId="4" borderId="11" xfId="0" applyFont="1" applyFill="1" applyBorder="1" applyAlignment="1">
      <alignment horizontal="center" vertical="center" wrapText="1"/>
    </xf>
    <xf numFmtId="0" fontId="23" fillId="0" borderId="9" xfId="0" applyFont="1" applyBorder="1" applyAlignment="1">
      <alignment horizontal="center" vertical="center" wrapText="1"/>
    </xf>
    <xf numFmtId="0" fontId="20" fillId="3" borderId="12" xfId="0" applyFont="1" applyFill="1" applyBorder="1" applyAlignment="1">
      <alignment horizontal="center" vertical="top"/>
    </xf>
    <xf numFmtId="0" fontId="20" fillId="3" borderId="13" xfId="0" applyFont="1" applyFill="1" applyBorder="1" applyAlignment="1"/>
    <xf numFmtId="0" fontId="0" fillId="0" borderId="14" xfId="0" applyNumberFormat="1" applyBorder="1" applyAlignment="1">
      <alignment vertical="top"/>
    </xf>
    <xf numFmtId="0" fontId="0" fillId="0" borderId="1" xfId="0" applyNumberFormat="1" applyBorder="1" applyAlignment="1">
      <alignment vertical="top"/>
    </xf>
    <xf numFmtId="0" fontId="22" fillId="0" borderId="15" xfId="0" applyFont="1" applyBorder="1" applyAlignment="1">
      <alignment horizontal="center" vertical="center"/>
    </xf>
    <xf numFmtId="0" fontId="23" fillId="0" borderId="16" xfId="0" applyFont="1" applyBorder="1" applyAlignment="1">
      <alignment horizontal="center" vertical="center" wrapText="1"/>
    </xf>
    <xf numFmtId="1" fontId="0" fillId="0" borderId="17" xfId="0" applyNumberFormat="1" applyBorder="1" applyAlignment="1">
      <alignment horizontal="center" vertical="center"/>
    </xf>
    <xf numFmtId="0" fontId="5" fillId="2" borderId="2" xfId="0" applyFont="1" applyFill="1" applyBorder="1" applyAlignment="1">
      <alignment horizontal="center" vertical="center" wrapText="1"/>
    </xf>
    <xf numFmtId="1" fontId="4" fillId="2" borderId="1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0" fontId="20" fillId="3" borderId="18" xfId="0" applyFont="1" applyFill="1" applyBorder="1" applyAlignment="1"/>
    <xf numFmtId="0" fontId="20" fillId="3" borderId="13" xfId="0" applyFont="1" applyFill="1" applyBorder="1" applyAlignment="1">
      <alignment horizontal="center"/>
    </xf>
    <xf numFmtId="0" fontId="0" fillId="0" borderId="19" xfId="0" applyBorder="1" applyAlignment="1">
      <alignment horizontal="left" vertical="center"/>
    </xf>
    <xf numFmtId="0" fontId="2" fillId="0" borderId="16" xfId="0" applyFont="1" applyBorder="1" applyAlignment="1">
      <alignment horizontal="center" vertical="center"/>
    </xf>
    <xf numFmtId="0" fontId="11" fillId="6" borderId="9"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4" fillId="0" borderId="22" xfId="0" applyFont="1" applyBorder="1" applyAlignment="1">
      <alignment vertical="center" wrapText="1"/>
    </xf>
    <xf numFmtId="0" fontId="24" fillId="0" borderId="23" xfId="0" applyFont="1" applyBorder="1" applyAlignment="1">
      <alignment vertical="center" wrapText="1"/>
    </xf>
    <xf numFmtId="0" fontId="25" fillId="3" borderId="2" xfId="0" applyFont="1" applyFill="1" applyBorder="1"/>
    <xf numFmtId="0" fontId="25" fillId="3" borderId="0" xfId="0" applyFont="1" applyFill="1" applyBorder="1" applyAlignment="1">
      <alignment horizontal="center" wrapText="1"/>
    </xf>
    <xf numFmtId="0" fontId="25" fillId="3" borderId="19" xfId="0" applyFont="1" applyFill="1" applyBorder="1" applyAlignment="1">
      <alignment horizontal="center"/>
    </xf>
    <xf numFmtId="0" fontId="13" fillId="0" borderId="14"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center"/>
    </xf>
    <xf numFmtId="0" fontId="13" fillId="0" borderId="14" xfId="0" applyFont="1" applyBorder="1" applyAlignment="1">
      <alignment horizontal="center"/>
    </xf>
    <xf numFmtId="0" fontId="13" fillId="0" borderId="24" xfId="0" applyFont="1" applyBorder="1" applyAlignment="1">
      <alignment horizontal="left" vertical="center"/>
    </xf>
    <xf numFmtId="0" fontId="13" fillId="0" borderId="24" xfId="0" applyFont="1" applyBorder="1" applyAlignment="1">
      <alignment horizontal="center"/>
    </xf>
    <xf numFmtId="0" fontId="26" fillId="4" borderId="2" xfId="0" applyFont="1" applyFill="1" applyBorder="1" applyAlignment="1">
      <alignment horizontal="center" vertical="center" wrapText="1"/>
    </xf>
    <xf numFmtId="0" fontId="26" fillId="4" borderId="25"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6" xfId="0" applyFont="1" applyFill="1" applyBorder="1" applyAlignment="1">
      <alignment vertical="center" wrapText="1"/>
    </xf>
    <xf numFmtId="0" fontId="14" fillId="2" borderId="27" xfId="0" applyFont="1" applyFill="1" applyBorder="1" applyAlignment="1">
      <alignment vertical="center" wrapText="1"/>
    </xf>
    <xf numFmtId="0" fontId="27" fillId="5" borderId="6" xfId="0" applyFont="1" applyFill="1" applyBorder="1" applyAlignment="1">
      <alignment horizontal="center" vertical="center"/>
    </xf>
    <xf numFmtId="0" fontId="28"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13" fillId="0" borderId="22" xfId="0" applyFont="1" applyBorder="1"/>
    <xf numFmtId="0" fontId="28" fillId="0" borderId="9" xfId="0" applyFont="1" applyBorder="1" applyAlignment="1">
      <alignment horizontal="center" vertical="center"/>
    </xf>
    <xf numFmtId="0" fontId="27" fillId="0" borderId="6" xfId="0" applyFont="1" applyBorder="1" applyAlignment="1">
      <alignment horizontal="center" vertical="center"/>
    </xf>
    <xf numFmtId="0" fontId="14" fillId="2" borderId="14" xfId="0" applyFont="1" applyFill="1" applyBorder="1" applyAlignment="1">
      <alignment vertical="center" wrapText="1"/>
    </xf>
    <xf numFmtId="0" fontId="14" fillId="2" borderId="28" xfId="0" applyFont="1" applyFill="1" applyBorder="1" applyAlignment="1">
      <alignment vertical="center" wrapText="1"/>
    </xf>
    <xf numFmtId="0" fontId="13" fillId="0" borderId="14" xfId="0" applyFont="1" applyBorder="1" applyAlignment="1">
      <alignment horizontal="center" vertical="center" wrapText="1" readingOrder="1"/>
    </xf>
    <xf numFmtId="0" fontId="15" fillId="8" borderId="9"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13" fillId="0" borderId="10" xfId="0" applyFont="1" applyBorder="1" applyAlignment="1">
      <alignment horizontal="center" vertical="center" wrapText="1" readingOrder="1"/>
    </xf>
    <xf numFmtId="0" fontId="30" fillId="10" borderId="9" xfId="0" applyFont="1" applyFill="1" applyBorder="1" applyAlignment="1">
      <alignment horizontal="center" vertical="center"/>
    </xf>
    <xf numFmtId="0" fontId="4" fillId="2" borderId="11" xfId="0" applyFont="1" applyFill="1" applyBorder="1" applyAlignment="1">
      <alignment vertical="center" wrapText="1"/>
    </xf>
    <xf numFmtId="0" fontId="4" fillId="2" borderId="29" xfId="0" applyFont="1" applyFill="1" applyBorder="1" applyAlignment="1">
      <alignment vertical="center" wrapText="1"/>
    </xf>
    <xf numFmtId="0" fontId="21" fillId="4" borderId="30" xfId="0" applyFont="1" applyFill="1" applyBorder="1" applyAlignment="1">
      <alignment horizontal="center" vertical="center" wrapText="1"/>
    </xf>
    <xf numFmtId="0" fontId="2" fillId="0" borderId="31" xfId="0" applyFont="1" applyBorder="1" applyAlignment="1">
      <alignment horizontal="center" vertical="center"/>
    </xf>
    <xf numFmtId="1" fontId="0" fillId="0" borderId="32" xfId="0" applyNumberFormat="1" applyBorder="1" applyAlignment="1">
      <alignment horizontal="center" vertical="center"/>
    </xf>
    <xf numFmtId="0" fontId="22" fillId="0" borderId="33" xfId="0" applyFont="1" applyBorder="1" applyAlignment="1">
      <alignment horizontal="center" vertical="center"/>
    </xf>
    <xf numFmtId="0" fontId="23" fillId="0" borderId="31" xfId="0" applyFont="1" applyBorder="1" applyAlignment="1">
      <alignment horizontal="center" vertical="center" wrapText="1"/>
    </xf>
    <xf numFmtId="0" fontId="27" fillId="0" borderId="6" xfId="0" applyFont="1" applyBorder="1" applyAlignment="1">
      <alignment horizontal="right" vertical="center"/>
    </xf>
    <xf numFmtId="0" fontId="19" fillId="0" borderId="0" xfId="0" applyFont="1"/>
    <xf numFmtId="1" fontId="19" fillId="0" borderId="0" xfId="0" applyNumberFormat="1" applyFont="1"/>
    <xf numFmtId="9" fontId="19" fillId="0" borderId="0" xfId="1" applyNumberFormat="1" applyFont="1"/>
    <xf numFmtId="0" fontId="31" fillId="0" borderId="22" xfId="0" applyFont="1" applyBorder="1" applyAlignment="1">
      <alignment horizontal="center" vertical="center"/>
    </xf>
    <xf numFmtId="0" fontId="28" fillId="0" borderId="9" xfId="0" applyFont="1" applyBorder="1" applyAlignment="1">
      <alignment horizontal="center" vertical="center" wrapText="1"/>
    </xf>
    <xf numFmtId="0" fontId="14" fillId="2" borderId="34"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35" xfId="0" applyFont="1" applyFill="1" applyBorder="1" applyAlignment="1">
      <alignment vertical="center" wrapText="1"/>
    </xf>
    <xf numFmtId="0" fontId="14" fillId="2" borderId="36"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27" fillId="5" borderId="37" xfId="0" applyFont="1" applyFill="1" applyBorder="1" applyAlignment="1">
      <alignment horizontal="center" vertical="center"/>
    </xf>
    <xf numFmtId="0" fontId="28" fillId="0" borderId="38" xfId="0" applyFont="1" applyBorder="1" applyAlignment="1">
      <alignment horizontal="center" vertical="center" wrapText="1"/>
    </xf>
    <xf numFmtId="0" fontId="13" fillId="0" borderId="39" xfId="0" applyFont="1" applyBorder="1"/>
    <xf numFmtId="0" fontId="42" fillId="0" borderId="0" xfId="0" applyFont="1" applyFill="1" applyBorder="1" applyAlignment="1">
      <alignment horizontal="right" vertical="center"/>
    </xf>
    <xf numFmtId="0" fontId="10" fillId="0" borderId="0" xfId="0" applyFont="1" applyFill="1" applyBorder="1" applyAlignment="1">
      <alignment horizontal="right" vertical="center"/>
    </xf>
    <xf numFmtId="0" fontId="27" fillId="5" borderId="65" xfId="0" applyFont="1" applyFill="1" applyBorder="1" applyAlignment="1">
      <alignment horizontal="center" vertical="center"/>
    </xf>
    <xf numFmtId="0" fontId="27" fillId="5" borderId="15" xfId="0" applyFont="1" applyFill="1" applyBorder="1" applyAlignment="1">
      <alignment horizontal="center" vertical="center"/>
    </xf>
    <xf numFmtId="0" fontId="13" fillId="0" borderId="66" xfId="0" applyFont="1" applyBorder="1" applyAlignment="1">
      <alignment horizontal="left" vertical="center"/>
    </xf>
    <xf numFmtId="0" fontId="13" fillId="0" borderId="20" xfId="0" applyFont="1" applyBorder="1" applyAlignment="1">
      <alignment horizontal="left" vertical="center"/>
    </xf>
    <xf numFmtId="0" fontId="13" fillId="0" borderId="67" xfId="0" applyFont="1" applyBorder="1" applyAlignment="1">
      <alignment horizontal="left" vertical="center" wrapText="1"/>
    </xf>
    <xf numFmtId="0" fontId="13" fillId="0" borderId="36" xfId="0" applyFont="1" applyBorder="1" applyAlignment="1">
      <alignment horizontal="left" vertical="center" wrapText="1"/>
    </xf>
    <xf numFmtId="0" fontId="13" fillId="0" borderId="68" xfId="0" applyFont="1" applyBorder="1" applyAlignment="1">
      <alignment horizontal="left" vertical="center" wrapText="1"/>
    </xf>
    <xf numFmtId="0" fontId="28" fillId="0" borderId="9" xfId="0" applyFont="1" applyBorder="1" applyAlignment="1">
      <alignment horizontal="left" vertical="center" wrapText="1"/>
    </xf>
    <xf numFmtId="0" fontId="16" fillId="12" borderId="47" xfId="0" applyFont="1" applyFill="1" applyBorder="1" applyAlignment="1">
      <alignment horizontal="center" vertical="center" wrapText="1"/>
    </xf>
    <xf numFmtId="0" fontId="16" fillId="12" borderId="0" xfId="0" applyFont="1" applyFill="1" applyBorder="1" applyAlignment="1">
      <alignment horizontal="center" vertical="center" wrapText="1"/>
    </xf>
    <xf numFmtId="0" fontId="16" fillId="12" borderId="48" xfId="0" applyFont="1" applyFill="1" applyBorder="1" applyAlignment="1">
      <alignment horizontal="center" vertical="center" wrapText="1"/>
    </xf>
    <xf numFmtId="0" fontId="16" fillId="12" borderId="49" xfId="0" applyFont="1" applyFill="1" applyBorder="1" applyAlignment="1">
      <alignment horizontal="center" vertical="center" wrapText="1"/>
    </xf>
    <xf numFmtId="0" fontId="16" fillId="12" borderId="24" xfId="0" applyFont="1" applyFill="1" applyBorder="1" applyAlignment="1">
      <alignment horizontal="center" vertical="center" wrapText="1"/>
    </xf>
    <xf numFmtId="0" fontId="16" fillId="12" borderId="50" xfId="0" applyFont="1" applyFill="1" applyBorder="1" applyAlignment="1">
      <alignment horizontal="center" vertical="center" wrapText="1"/>
    </xf>
    <xf numFmtId="0" fontId="13" fillId="0" borderId="64" xfId="0" applyFont="1" applyBorder="1" applyAlignment="1">
      <alignment horizontal="left" vertical="center" wrapText="1" readingOrder="1"/>
    </xf>
    <xf numFmtId="0" fontId="13" fillId="0" borderId="9" xfId="0" applyFont="1" applyBorder="1" applyAlignment="1">
      <alignment horizontal="left" vertical="center" wrapText="1" readingOrder="1"/>
    </xf>
    <xf numFmtId="0" fontId="34" fillId="9" borderId="6" xfId="0" applyFont="1" applyFill="1" applyBorder="1" applyAlignment="1">
      <alignment horizontal="left"/>
    </xf>
    <xf numFmtId="0" fontId="34" fillId="9" borderId="9" xfId="0" applyFont="1" applyFill="1" applyBorder="1" applyAlignment="1">
      <alignment horizontal="left"/>
    </xf>
    <xf numFmtId="0" fontId="13" fillId="0" borderId="14" xfId="0" applyFont="1" applyBorder="1" applyAlignment="1">
      <alignment horizontal="left" vertical="center" wrapText="1" readingOrder="1"/>
    </xf>
    <xf numFmtId="0" fontId="30" fillId="0" borderId="14" xfId="0" applyFont="1" applyBorder="1" applyAlignment="1">
      <alignment horizontal="left" vertical="center" wrapText="1" readingOrder="1"/>
    </xf>
    <xf numFmtId="0" fontId="30" fillId="0" borderId="64" xfId="0" applyFont="1" applyBorder="1" applyAlignment="1">
      <alignment horizontal="left" vertical="center" wrapText="1" readingOrder="1"/>
    </xf>
    <xf numFmtId="0" fontId="28" fillId="0" borderId="9" xfId="0" applyFont="1" applyBorder="1" applyAlignment="1">
      <alignment horizontal="center" vertical="center" wrapText="1"/>
    </xf>
    <xf numFmtId="0" fontId="13" fillId="7" borderId="6" xfId="0" applyFont="1" applyFill="1" applyBorder="1" applyAlignment="1">
      <alignment horizontal="left"/>
    </xf>
    <xf numFmtId="0" fontId="13" fillId="7" borderId="9" xfId="0" applyFont="1" applyFill="1" applyBorder="1" applyAlignment="1">
      <alignment horizontal="left"/>
    </xf>
    <xf numFmtId="0" fontId="30" fillId="10" borderId="6" xfId="0" applyFont="1" applyFill="1" applyBorder="1" applyAlignment="1">
      <alignment horizontal="center" vertical="center"/>
    </xf>
    <xf numFmtId="0" fontId="30" fillId="10" borderId="9" xfId="0" applyFont="1" applyFill="1" applyBorder="1" applyAlignment="1">
      <alignment horizontal="center" vertical="center"/>
    </xf>
    <xf numFmtId="0" fontId="13" fillId="8" borderId="6" xfId="0" applyFont="1" applyFill="1" applyBorder="1" applyAlignment="1">
      <alignment horizontal="left"/>
    </xf>
    <xf numFmtId="0" fontId="13" fillId="8" borderId="9" xfId="0" applyFont="1" applyFill="1" applyBorder="1" applyAlignment="1">
      <alignment horizontal="left"/>
    </xf>
    <xf numFmtId="0" fontId="14" fillId="2" borderId="4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0" fillId="10" borderId="1" xfId="0" applyFont="1" applyFill="1" applyBorder="1" applyAlignment="1">
      <alignment horizontal="center" vertical="center"/>
    </xf>
    <xf numFmtId="0" fontId="30" fillId="10" borderId="35" xfId="0" applyFont="1" applyFill="1" applyBorder="1" applyAlignment="1">
      <alignment horizontal="center" vertical="center"/>
    </xf>
    <xf numFmtId="0" fontId="28" fillId="0" borderId="8" xfId="0" applyFont="1" applyBorder="1" applyAlignment="1">
      <alignment horizontal="left" vertical="top" wrapText="1"/>
    </xf>
    <xf numFmtId="0" fontId="28" fillId="0" borderId="14" xfId="0" applyFont="1" applyBorder="1" applyAlignment="1">
      <alignment horizontal="left" vertical="top" wrapText="1"/>
    </xf>
    <xf numFmtId="0" fontId="28" fillId="0" borderId="64" xfId="0" applyFont="1" applyBorder="1" applyAlignment="1">
      <alignment horizontal="left" vertical="top" wrapText="1"/>
    </xf>
    <xf numFmtId="0" fontId="28" fillId="0" borderId="38" xfId="0" applyFont="1" applyBorder="1" applyAlignment="1">
      <alignment horizontal="left" vertical="center" wrapText="1"/>
    </xf>
    <xf numFmtId="0" fontId="28" fillId="0" borderId="38" xfId="0" applyFont="1" applyBorder="1" applyAlignment="1">
      <alignment horizontal="center" vertical="center" wrapText="1"/>
    </xf>
    <xf numFmtId="0" fontId="14" fillId="2" borderId="17"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30" fillId="10" borderId="14" xfId="0" applyFont="1" applyFill="1" applyBorder="1" applyAlignment="1">
      <alignment horizontal="center" vertical="center"/>
    </xf>
    <xf numFmtId="0" fontId="30" fillId="10" borderId="64"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28" fillId="0" borderId="40"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6" xfId="0" applyFont="1" applyBorder="1" applyAlignment="1">
      <alignment horizontal="center" vertical="center" wrapText="1"/>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13" fillId="0" borderId="61" xfId="0" applyFont="1" applyBorder="1" applyAlignment="1">
      <alignment horizontal="left" vertical="center"/>
    </xf>
    <xf numFmtId="16" fontId="13" fillId="0" borderId="62" xfId="0" applyNumberFormat="1" applyFont="1" applyBorder="1" applyAlignment="1">
      <alignment vertical="top"/>
    </xf>
    <xf numFmtId="16" fontId="13" fillId="0" borderId="10" xfId="0" applyNumberFormat="1" applyFont="1" applyBorder="1" applyAlignment="1">
      <alignment vertical="top"/>
    </xf>
    <xf numFmtId="0" fontId="13" fillId="0" borderId="63" xfId="0" applyFont="1" applyBorder="1" applyAlignment="1">
      <alignment vertical="top"/>
    </xf>
    <xf numFmtId="0" fontId="26" fillId="4" borderId="11" xfId="0" applyFont="1" applyFill="1" applyBorder="1" applyAlignment="1">
      <alignment horizontal="center" vertical="center" wrapText="1"/>
    </xf>
    <xf numFmtId="0" fontId="26" fillId="4" borderId="52" xfId="0" applyFont="1" applyFill="1" applyBorder="1" applyAlignment="1">
      <alignment horizontal="center" vertical="center" wrapText="1"/>
    </xf>
    <xf numFmtId="0" fontId="26" fillId="4" borderId="51" xfId="0" applyFont="1" applyFill="1" applyBorder="1" applyAlignment="1">
      <alignment horizontal="center" vertical="center" wrapText="1"/>
    </xf>
    <xf numFmtId="0" fontId="15" fillId="11" borderId="40"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21" xfId="0" applyFont="1" applyFill="1" applyBorder="1" applyAlignment="1">
      <alignment horizontal="center" vertical="center" wrapText="1"/>
    </xf>
    <xf numFmtId="0" fontId="15" fillId="11" borderId="0" xfId="0" applyFont="1" applyFill="1" applyBorder="1" applyAlignment="1">
      <alignment horizontal="center" vertical="center" wrapText="1"/>
    </xf>
    <xf numFmtId="0" fontId="15" fillId="11" borderId="32" xfId="0" applyFont="1" applyFill="1" applyBorder="1" applyAlignment="1">
      <alignment horizontal="center" vertical="center" wrapText="1"/>
    </xf>
    <xf numFmtId="0" fontId="15" fillId="11" borderId="24" xfId="0" applyFont="1" applyFill="1" applyBorder="1" applyAlignment="1">
      <alignment horizontal="center" vertical="center" wrapText="1"/>
    </xf>
    <xf numFmtId="0" fontId="32" fillId="0" borderId="37" xfId="0" applyFont="1" applyBorder="1" applyAlignment="1">
      <alignment horizontal="center" vertical="top" wrapText="1"/>
    </xf>
    <xf numFmtId="0" fontId="32" fillId="0" borderId="38" xfId="0" applyFont="1" applyBorder="1" applyAlignment="1">
      <alignment horizontal="center" vertical="top" wrapText="1"/>
    </xf>
    <xf numFmtId="0" fontId="32" fillId="0" borderId="41" xfId="0" applyFont="1" applyBorder="1" applyAlignment="1">
      <alignment horizontal="center" vertical="top" wrapText="1"/>
    </xf>
    <xf numFmtId="0" fontId="32" fillId="0" borderId="6" xfId="0" applyFont="1" applyBorder="1" applyAlignment="1">
      <alignment horizontal="center" vertical="top" wrapText="1"/>
    </xf>
    <xf numFmtId="0" fontId="32" fillId="0" borderId="9" xfId="0" applyFont="1" applyBorder="1" applyAlignment="1">
      <alignment horizontal="center" vertical="top" wrapText="1"/>
    </xf>
    <xf numFmtId="0" fontId="32" fillId="0" borderId="8" xfId="0" applyFont="1" applyBorder="1" applyAlignment="1">
      <alignment horizontal="center" vertical="top" wrapText="1"/>
    </xf>
    <xf numFmtId="0" fontId="32" fillId="0" borderId="42" xfId="0" applyFont="1" applyBorder="1" applyAlignment="1">
      <alignment horizontal="center" vertical="top" wrapText="1"/>
    </xf>
    <xf numFmtId="0" fontId="32" fillId="0" borderId="20" xfId="0" applyFont="1" applyBorder="1" applyAlignment="1">
      <alignment horizontal="center" vertical="top" wrapText="1"/>
    </xf>
    <xf numFmtId="0" fontId="32" fillId="0" borderId="43" xfId="0" applyFont="1" applyBorder="1" applyAlignment="1">
      <alignment horizontal="center" vertical="top" wrapText="1"/>
    </xf>
    <xf numFmtId="0" fontId="33" fillId="0" borderId="44"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50" xfId="0" applyFont="1" applyBorder="1" applyAlignment="1">
      <alignment horizontal="center" vertical="center" wrapText="1"/>
    </xf>
    <xf numFmtId="0" fontId="25" fillId="3" borderId="2" xfId="0" applyFont="1" applyFill="1" applyBorder="1"/>
    <xf numFmtId="0" fontId="25" fillId="3" borderId="3" xfId="0" applyFont="1" applyFill="1" applyBorder="1"/>
    <xf numFmtId="0" fontId="13" fillId="0" borderId="3" xfId="0" applyFont="1" applyBorder="1" applyAlignment="1">
      <alignment horizontal="left" vertical="center"/>
    </xf>
    <xf numFmtId="0" fontId="13" fillId="0" borderId="25" xfId="0" applyFont="1" applyBorder="1" applyAlignment="1">
      <alignment horizontal="left" vertical="center"/>
    </xf>
    <xf numFmtId="0" fontId="25" fillId="3" borderId="51" xfId="0" applyFont="1" applyFill="1" applyBorder="1"/>
    <xf numFmtId="0" fontId="13" fillId="0" borderId="11" xfId="0" applyFont="1" applyBorder="1" applyAlignment="1">
      <alignment horizontal="center"/>
    </xf>
    <xf numFmtId="0" fontId="13" fillId="0" borderId="4" xfId="0" applyFont="1" applyBorder="1" applyAlignment="1">
      <alignment horizontal="center"/>
    </xf>
    <xf numFmtId="0" fontId="25" fillId="5" borderId="11" xfId="0" applyFont="1" applyFill="1" applyBorder="1" applyAlignment="1">
      <alignment horizontal="center"/>
    </xf>
    <xf numFmtId="0" fontId="25" fillId="5" borderId="52" xfId="0" applyFont="1" applyFill="1" applyBorder="1" applyAlignment="1">
      <alignment horizontal="center"/>
    </xf>
    <xf numFmtId="0" fontId="25" fillId="5" borderId="4" xfId="0" applyFont="1" applyFill="1" applyBorder="1" applyAlignment="1">
      <alignment horizontal="center"/>
    </xf>
    <xf numFmtId="0" fontId="25" fillId="3" borderId="53" xfId="0" applyFont="1" applyFill="1" applyBorder="1" applyAlignment="1">
      <alignment horizontal="center" vertical="center" wrapText="1"/>
    </xf>
    <xf numFmtId="0" fontId="25" fillId="3" borderId="54" xfId="0" applyFont="1" applyFill="1" applyBorder="1" applyAlignment="1">
      <alignment horizontal="center" vertical="center" wrapText="1"/>
    </xf>
    <xf numFmtId="0" fontId="25" fillId="3" borderId="55" xfId="0" applyFont="1" applyFill="1" applyBorder="1" applyAlignment="1">
      <alignment horizontal="center" vertical="center" wrapText="1"/>
    </xf>
    <xf numFmtId="0" fontId="25" fillId="3" borderId="44" xfId="0" applyFont="1" applyFill="1" applyBorder="1" applyAlignment="1">
      <alignment horizontal="center" wrapText="1"/>
    </xf>
    <xf numFmtId="0" fontId="25" fillId="3" borderId="26" xfId="0" applyFont="1" applyFill="1" applyBorder="1" applyAlignment="1">
      <alignment horizontal="center" wrapText="1"/>
    </xf>
    <xf numFmtId="0" fontId="25" fillId="3" borderId="12" xfId="0" applyFont="1" applyFill="1" applyBorder="1" applyAlignment="1">
      <alignment horizontal="center" wrapText="1"/>
    </xf>
    <xf numFmtId="0" fontId="25" fillId="3" borderId="56" xfId="0" applyFont="1" applyFill="1" applyBorder="1" applyAlignment="1">
      <alignment horizontal="center"/>
    </xf>
    <xf numFmtId="0" fontId="25" fillId="3" borderId="19" xfId="0" applyFont="1" applyFill="1" applyBorder="1" applyAlignment="1">
      <alignment horizontal="center"/>
    </xf>
    <xf numFmtId="0" fontId="25" fillId="3" borderId="57" xfId="0" applyFont="1" applyFill="1" applyBorder="1" applyAlignment="1">
      <alignment horizontal="center"/>
    </xf>
    <xf numFmtId="0" fontId="25" fillId="3" borderId="44" xfId="0" applyFont="1" applyFill="1" applyBorder="1" applyAlignment="1">
      <alignment horizontal="center" vertical="top"/>
    </xf>
    <xf numFmtId="0" fontId="25" fillId="3" borderId="26" xfId="0" applyFont="1" applyFill="1" applyBorder="1" applyAlignment="1">
      <alignment horizontal="center" vertical="top"/>
    </xf>
    <xf numFmtId="0" fontId="25" fillId="3" borderId="27" xfId="0" applyFont="1" applyFill="1" applyBorder="1" applyAlignment="1">
      <alignment horizontal="center" vertical="top"/>
    </xf>
    <xf numFmtId="0" fontId="13" fillId="0" borderId="58" xfId="0" applyFont="1" applyBorder="1" applyAlignment="1">
      <alignment horizontal="left" vertical="center"/>
    </xf>
    <xf numFmtId="0" fontId="13" fillId="0" borderId="14" xfId="0" applyFont="1" applyBorder="1" applyAlignment="1">
      <alignment horizontal="left" vertical="center"/>
    </xf>
    <xf numFmtId="0" fontId="13" fillId="0" borderId="28" xfId="0" applyFont="1" applyBorder="1" applyAlignment="1">
      <alignment horizontal="left" vertical="center"/>
    </xf>
    <xf numFmtId="16" fontId="13" fillId="0" borderId="58" xfId="0" applyNumberFormat="1" applyFont="1" applyBorder="1" applyAlignment="1">
      <alignment vertical="top"/>
    </xf>
    <xf numFmtId="16" fontId="13" fillId="0" borderId="14" xfId="0" applyNumberFormat="1" applyFont="1" applyBorder="1" applyAlignment="1">
      <alignment vertical="top"/>
    </xf>
    <xf numFmtId="0" fontId="13" fillId="0" borderId="28" xfId="0" applyFont="1" applyBorder="1" applyAlignment="1">
      <alignment vertical="top"/>
    </xf>
    <xf numFmtId="0" fontId="14" fillId="2" borderId="41"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23" fillId="0" borderId="9" xfId="0" applyFont="1" applyBorder="1" applyAlignment="1">
      <alignment horizontal="left" vertical="center" wrapText="1"/>
    </xf>
    <xf numFmtId="9" fontId="8" fillId="0" borderId="5" xfId="1" applyFont="1" applyBorder="1" applyAlignment="1">
      <alignment horizontal="center" vertical="center"/>
    </xf>
    <xf numFmtId="9" fontId="8" fillId="0" borderId="31" xfId="1" applyFont="1" applyBorder="1" applyAlignment="1">
      <alignment horizontal="center" vertical="center"/>
    </xf>
    <xf numFmtId="9" fontId="9" fillId="5" borderId="69" xfId="0" applyNumberFormat="1" applyFont="1" applyFill="1" applyBorder="1" applyAlignment="1">
      <alignment horizontal="center" vertical="center"/>
    </xf>
    <xf numFmtId="9" fontId="9" fillId="5" borderId="70" xfId="0" applyNumberFormat="1" applyFont="1" applyFill="1" applyBorder="1" applyAlignment="1">
      <alignment horizontal="center" vertical="center"/>
    </xf>
    <xf numFmtId="9" fontId="9" fillId="5" borderId="71" xfId="0" applyNumberFormat="1" applyFont="1" applyFill="1" applyBorder="1" applyAlignment="1">
      <alignment horizontal="center" vertical="center"/>
    </xf>
    <xf numFmtId="9" fontId="8" fillId="0" borderId="21" xfId="1" applyFont="1" applyBorder="1" applyAlignment="1">
      <alignment horizontal="center" vertical="center"/>
    </xf>
    <xf numFmtId="0" fontId="23" fillId="0" borderId="17" xfId="0" applyFont="1" applyBorder="1" applyAlignment="1">
      <alignment horizontal="left" vertical="top" wrapText="1"/>
    </xf>
    <xf numFmtId="0" fontId="23" fillId="0" borderId="36" xfId="0" applyFont="1" applyBorder="1" applyAlignment="1">
      <alignment horizontal="left" vertical="top" wrapText="1"/>
    </xf>
    <xf numFmtId="0" fontId="23" fillId="0" borderId="68" xfId="0" applyFont="1" applyBorder="1" applyAlignment="1">
      <alignment horizontal="left" vertical="top"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3" fillId="0" borderId="16" xfId="0" applyFont="1" applyBorder="1" applyAlignment="1">
      <alignment horizontal="left" vertical="center" wrapText="1"/>
    </xf>
    <xf numFmtId="0" fontId="20" fillId="3" borderId="2" xfId="0" applyFont="1" applyFill="1" applyBorder="1"/>
    <xf numFmtId="0" fontId="20" fillId="3" borderId="3" xfId="0" applyFont="1" applyFill="1" applyBorder="1"/>
    <xf numFmtId="0" fontId="0" fillId="0" borderId="3" xfId="0" applyBorder="1" applyAlignment="1">
      <alignment horizontal="left" vertical="center"/>
    </xf>
    <xf numFmtId="0" fontId="0" fillId="0" borderId="25" xfId="0" applyBorder="1" applyAlignment="1">
      <alignment horizontal="left" vertical="center"/>
    </xf>
    <xf numFmtId="0" fontId="20" fillId="3" borderId="67" xfId="0" applyFont="1" applyFill="1" applyBorder="1" applyAlignment="1">
      <alignment horizontal="center" wrapText="1"/>
    </xf>
    <xf numFmtId="0" fontId="20" fillId="3" borderId="36" xfId="0" applyFont="1" applyFill="1" applyBorder="1" applyAlignment="1">
      <alignment horizontal="center" wrapText="1"/>
    </xf>
    <xf numFmtId="0" fontId="20" fillId="3" borderId="12" xfId="0" applyFont="1" applyFill="1" applyBorder="1" applyAlignment="1">
      <alignment horizontal="center" wrapText="1"/>
    </xf>
    <xf numFmtId="0" fontId="0" fillId="0" borderId="58" xfId="0" applyBorder="1" applyAlignment="1">
      <alignment horizontal="left" vertical="center"/>
    </xf>
    <xf numFmtId="0" fontId="0" fillId="0" borderId="14" xfId="0" applyBorder="1" applyAlignment="1">
      <alignment horizontal="left" vertical="center"/>
    </xf>
    <xf numFmtId="0" fontId="0" fillId="0" borderId="28" xfId="0" applyBorder="1" applyAlignment="1">
      <alignment horizontal="left" vertical="center"/>
    </xf>
    <xf numFmtId="0" fontId="20" fillId="5" borderId="11" xfId="0" applyFont="1" applyFill="1" applyBorder="1" applyAlignment="1">
      <alignment horizontal="left"/>
    </xf>
    <xf numFmtId="0" fontId="20" fillId="5" borderId="52" xfId="0" applyFont="1" applyFill="1" applyBorder="1" applyAlignment="1">
      <alignment horizontal="left"/>
    </xf>
    <xf numFmtId="0" fontId="20" fillId="5" borderId="4" xfId="0" applyFont="1" applyFill="1" applyBorder="1" applyAlignment="1">
      <alignment horizontal="left"/>
    </xf>
    <xf numFmtId="0" fontId="20" fillId="3" borderId="56" xfId="0" applyFont="1" applyFill="1" applyBorder="1" applyAlignment="1">
      <alignment horizontal="center"/>
    </xf>
    <xf numFmtId="0" fontId="20" fillId="3" borderId="19" xfId="0" applyFont="1" applyFill="1" applyBorder="1" applyAlignment="1">
      <alignment horizontal="center"/>
    </xf>
    <xf numFmtId="0" fontId="20" fillId="3" borderId="57" xfId="0" applyFont="1" applyFill="1" applyBorder="1" applyAlignment="1">
      <alignment horizontal="center"/>
    </xf>
    <xf numFmtId="0" fontId="35" fillId="5" borderId="9" xfId="0" applyFont="1" applyFill="1" applyBorder="1" applyAlignment="1">
      <alignment horizontal="center"/>
    </xf>
    <xf numFmtId="0" fontId="35" fillId="5" borderId="22" xfId="0" applyFont="1" applyFill="1" applyBorder="1" applyAlignment="1">
      <alignment horizontal="center"/>
    </xf>
    <xf numFmtId="0" fontId="37" fillId="0" borderId="37" xfId="0" applyFont="1" applyBorder="1" applyAlignment="1">
      <alignment horizontal="center" vertical="top" wrapText="1"/>
    </xf>
    <xf numFmtId="0" fontId="37" fillId="0" borderId="38" xfId="0" applyFont="1" applyBorder="1" applyAlignment="1">
      <alignment horizontal="center" vertical="top" wrapText="1"/>
    </xf>
    <xf numFmtId="0" fontId="37" fillId="0" borderId="41" xfId="0" applyFont="1" applyBorder="1" applyAlignment="1">
      <alignment horizontal="center" vertical="top" wrapText="1"/>
    </xf>
    <xf numFmtId="0" fontId="37" fillId="0" borderId="6" xfId="0" applyFont="1" applyBorder="1" applyAlignment="1">
      <alignment horizontal="center" vertical="top" wrapText="1"/>
    </xf>
    <xf numFmtId="0" fontId="37" fillId="0" borderId="9" xfId="0" applyFont="1" applyBorder="1" applyAlignment="1">
      <alignment horizontal="center" vertical="top" wrapText="1"/>
    </xf>
    <xf numFmtId="0" fontId="37" fillId="0" borderId="8" xfId="0" applyFont="1" applyBorder="1" applyAlignment="1">
      <alignment horizontal="center" vertical="top" wrapText="1"/>
    </xf>
    <xf numFmtId="0" fontId="37" fillId="0" borderId="65" xfId="0" applyFont="1" applyBorder="1" applyAlignment="1">
      <alignment horizontal="center" vertical="top" wrapText="1"/>
    </xf>
    <xf numFmtId="0" fontId="37" fillId="0" borderId="72" xfId="0" applyFont="1" applyBorder="1" applyAlignment="1">
      <alignment horizontal="center" vertical="top" wrapText="1"/>
    </xf>
    <xf numFmtId="0" fontId="37" fillId="0" borderId="40" xfId="0" applyFont="1" applyBorder="1" applyAlignment="1">
      <alignment horizontal="center" vertical="top" wrapText="1"/>
    </xf>
    <xf numFmtId="0" fontId="38" fillId="0" borderId="56"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57"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8" xfId="0" applyFont="1" applyBorder="1" applyAlignment="1">
      <alignment horizontal="center" vertical="center" wrapText="1"/>
    </xf>
    <xf numFmtId="0" fontId="39" fillId="0" borderId="9" xfId="0" applyFont="1" applyBorder="1" applyAlignment="1">
      <alignment horizontal="left" vertical="center" wrapText="1"/>
    </xf>
    <xf numFmtId="0" fontId="39" fillId="0" borderId="22" xfId="0" applyFont="1" applyBorder="1" applyAlignment="1">
      <alignment horizontal="left" vertical="center" wrapText="1"/>
    </xf>
    <xf numFmtId="0" fontId="39" fillId="0" borderId="72" xfId="0" applyFont="1" applyBorder="1" applyAlignment="1">
      <alignment horizontal="left" vertical="center" wrapText="1"/>
    </xf>
    <xf numFmtId="0" fontId="39" fillId="0" borderId="69" xfId="0" applyFont="1" applyBorder="1" applyAlignment="1">
      <alignment horizontal="left" vertical="center" wrapText="1"/>
    </xf>
    <xf numFmtId="0" fontId="35" fillId="5" borderId="72" xfId="0" applyFont="1" applyFill="1" applyBorder="1" applyAlignment="1">
      <alignment horizontal="center"/>
    </xf>
    <xf numFmtId="0" fontId="35" fillId="5" borderId="69" xfId="0" applyFont="1" applyFill="1" applyBorder="1" applyAlignment="1">
      <alignment horizontal="center"/>
    </xf>
    <xf numFmtId="0" fontId="0" fillId="0" borderId="45" xfId="0" applyBorder="1" applyAlignment="1">
      <alignment horizontal="left" vertical="center"/>
    </xf>
    <xf numFmtId="0" fontId="0" fillId="0" borderId="1" xfId="0" applyBorder="1" applyAlignment="1">
      <alignment horizontal="left" vertical="center"/>
    </xf>
    <xf numFmtId="0" fontId="0" fillId="0" borderId="35" xfId="0" applyBorder="1" applyAlignment="1">
      <alignment horizontal="left" vertical="center"/>
    </xf>
    <xf numFmtId="0" fontId="36" fillId="4" borderId="11" xfId="0" applyFont="1" applyFill="1" applyBorder="1" applyAlignment="1">
      <alignment horizontal="center" vertical="center" wrapText="1"/>
    </xf>
    <xf numFmtId="0" fontId="36" fillId="4" borderId="52" xfId="0" applyFont="1" applyFill="1" applyBorder="1" applyAlignment="1">
      <alignment horizontal="center" vertical="center" wrapText="1"/>
    </xf>
    <xf numFmtId="0" fontId="36" fillId="4" borderId="51" xfId="0" applyFont="1" applyFill="1" applyBorder="1" applyAlignment="1">
      <alignment horizontal="center" vertical="center" wrapText="1"/>
    </xf>
    <xf numFmtId="0" fontId="23" fillId="0" borderId="31" xfId="0" applyFont="1" applyBorder="1" applyAlignment="1">
      <alignment horizontal="left" vertical="center" wrapText="1"/>
    </xf>
    <xf numFmtId="9" fontId="8" fillId="0" borderId="40" xfId="1" applyFont="1" applyBorder="1" applyAlignment="1">
      <alignment horizontal="center" vertical="center"/>
    </xf>
    <xf numFmtId="9" fontId="8" fillId="0" borderId="32" xfId="1" applyFont="1" applyBorder="1" applyAlignment="1">
      <alignment horizontal="center" vertical="center"/>
    </xf>
    <xf numFmtId="9" fontId="8" fillId="0" borderId="29" xfId="1" applyFont="1" applyBorder="1" applyAlignment="1">
      <alignment horizontal="center"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22" xfId="0" applyBorder="1" applyAlignment="1">
      <alignment horizontal="left" vertical="center"/>
    </xf>
    <xf numFmtId="0" fontId="0" fillId="0" borderId="42" xfId="0" applyBorder="1" applyAlignment="1">
      <alignment horizontal="left" vertical="center"/>
    </xf>
    <xf numFmtId="0" fontId="0" fillId="0" borderId="20" xfId="0" applyBorder="1" applyAlignment="1">
      <alignment horizontal="left" vertical="center"/>
    </xf>
    <xf numFmtId="0" fontId="0" fillId="0" borderId="23" xfId="0" applyBorder="1" applyAlignment="1">
      <alignment horizontal="left" vertical="center"/>
    </xf>
    <xf numFmtId="0" fontId="0" fillId="0" borderId="78" xfId="0" applyBorder="1" applyAlignment="1">
      <alignment horizontal="center"/>
    </xf>
    <xf numFmtId="0" fontId="0" fillId="0" borderId="79" xfId="0" applyBorder="1" applyAlignment="1">
      <alignment horizontal="center"/>
    </xf>
    <xf numFmtId="0" fontId="0" fillId="0" borderId="80"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7" fillId="13" borderId="56" xfId="0" applyFont="1" applyFill="1" applyBorder="1" applyAlignment="1">
      <alignment horizontal="center" vertical="center"/>
    </xf>
    <xf numFmtId="0" fontId="7" fillId="13" borderId="19" xfId="0" applyFont="1" applyFill="1" applyBorder="1" applyAlignment="1">
      <alignment horizontal="center" vertical="center"/>
    </xf>
    <xf numFmtId="0" fontId="7" fillId="13" borderId="57" xfId="0" applyFont="1" applyFill="1" applyBorder="1" applyAlignment="1">
      <alignment horizontal="center" vertical="center"/>
    </xf>
    <xf numFmtId="0" fontId="7" fillId="13" borderId="47" xfId="0" applyFont="1" applyFill="1" applyBorder="1" applyAlignment="1">
      <alignment horizontal="center" vertical="center"/>
    </xf>
    <xf numFmtId="0" fontId="7" fillId="13" borderId="0" xfId="0" applyFont="1" applyFill="1" applyBorder="1" applyAlignment="1">
      <alignment horizontal="center" vertical="center"/>
    </xf>
    <xf numFmtId="0" fontId="7" fillId="13" borderId="73" xfId="0" applyFont="1" applyFill="1" applyBorder="1" applyAlignment="1">
      <alignment horizontal="center" vertical="center"/>
    </xf>
    <xf numFmtId="0" fontId="7" fillId="13" borderId="49" xfId="0" applyFont="1" applyFill="1" applyBorder="1" applyAlignment="1">
      <alignment horizontal="center" vertical="center"/>
    </xf>
    <xf numFmtId="0" fontId="7" fillId="13" borderId="24" xfId="0" applyFont="1" applyFill="1" applyBorder="1" applyAlignment="1">
      <alignment horizontal="center" vertical="center"/>
    </xf>
    <xf numFmtId="0" fontId="7" fillId="13" borderId="77" xfId="0" applyFont="1" applyFill="1" applyBorder="1" applyAlignment="1">
      <alignment horizontal="center" vertical="center"/>
    </xf>
    <xf numFmtId="9" fontId="12" fillId="13" borderId="56" xfId="0" applyNumberFormat="1" applyFont="1" applyFill="1" applyBorder="1" applyAlignment="1">
      <alignment horizontal="center" vertical="center"/>
    </xf>
    <xf numFmtId="9" fontId="12" fillId="13" borderId="47" xfId="0" applyNumberFormat="1" applyFont="1" applyFill="1" applyBorder="1" applyAlignment="1">
      <alignment horizontal="center" vertical="center"/>
    </xf>
    <xf numFmtId="9" fontId="12" fillId="13" borderId="49" xfId="0" applyNumberFormat="1" applyFont="1" applyFill="1" applyBorder="1" applyAlignment="1">
      <alignment horizontal="center" vertical="center"/>
    </xf>
    <xf numFmtId="0" fontId="20" fillId="10" borderId="56" xfId="0" applyFont="1" applyFill="1" applyBorder="1" applyAlignment="1">
      <alignment horizontal="center" vertical="center"/>
    </xf>
    <xf numFmtId="0" fontId="20" fillId="10" borderId="19" xfId="0" applyFont="1" applyFill="1" applyBorder="1" applyAlignment="1">
      <alignment horizontal="center" vertical="center"/>
    </xf>
    <xf numFmtId="0" fontId="20" fillId="10" borderId="57" xfId="0" applyFont="1" applyFill="1" applyBorder="1" applyAlignment="1">
      <alignment horizontal="center" vertical="center"/>
    </xf>
    <xf numFmtId="0" fontId="40" fillId="9" borderId="9" xfId="0" applyFont="1" applyFill="1" applyBorder="1" applyAlignment="1">
      <alignment horizontal="center" vertical="center" wrapText="1"/>
    </xf>
    <xf numFmtId="0" fontId="40" fillId="9" borderId="22" xfId="0" applyFont="1" applyFill="1" applyBorder="1" applyAlignment="1">
      <alignment horizontal="center" vertical="center" wrapText="1"/>
    </xf>
    <xf numFmtId="0" fontId="41" fillId="9" borderId="20" xfId="0" applyFont="1" applyFill="1" applyBorder="1" applyAlignment="1">
      <alignment horizontal="center" vertical="center" wrapText="1"/>
    </xf>
    <xf numFmtId="0" fontId="41" fillId="9" borderId="23" xfId="0" applyFont="1" applyFill="1" applyBorder="1" applyAlignment="1">
      <alignment horizontal="center" vertical="center" wrapText="1"/>
    </xf>
    <xf numFmtId="0" fontId="23" fillId="5" borderId="9" xfId="0" applyFont="1" applyFill="1" applyBorder="1" applyAlignment="1">
      <alignment horizontal="left" vertical="center" wrapText="1"/>
    </xf>
    <xf numFmtId="0" fontId="23" fillId="5" borderId="8" xfId="0" applyFont="1" applyFill="1" applyBorder="1" applyAlignment="1">
      <alignment horizontal="left" vertical="top" wrapText="1"/>
    </xf>
    <xf numFmtId="0" fontId="23" fillId="5" borderId="14" xfId="0" applyFont="1" applyFill="1" applyBorder="1" applyAlignment="1">
      <alignment horizontal="left" vertical="top" wrapText="1"/>
    </xf>
    <xf numFmtId="0" fontId="23" fillId="5" borderId="64" xfId="0" applyFont="1" applyFill="1" applyBorder="1" applyAlignment="1">
      <alignment horizontal="left" vertical="top" wrapText="1"/>
    </xf>
    <xf numFmtId="0" fontId="10" fillId="0" borderId="0" xfId="0" applyFont="1" applyFill="1" applyBorder="1" applyAlignment="1">
      <alignment horizontal="center" wrapText="1"/>
    </xf>
    <xf numFmtId="0" fontId="7" fillId="14" borderId="13" xfId="0" applyFont="1" applyFill="1" applyBorder="1" applyAlignment="1">
      <alignment horizontal="center" vertical="center"/>
    </xf>
    <xf numFmtId="0" fontId="7" fillId="14" borderId="52" xfId="0" applyFont="1" applyFill="1" applyBorder="1" applyAlignment="1">
      <alignment horizontal="center" vertical="center"/>
    </xf>
    <xf numFmtId="0" fontId="23" fillId="5" borderId="64" xfId="0" applyFont="1" applyFill="1" applyBorder="1" applyAlignment="1">
      <alignment horizontal="left" vertical="center" wrapText="1"/>
    </xf>
    <xf numFmtId="0" fontId="0" fillId="5" borderId="6" xfId="0" applyFill="1" applyBorder="1" applyAlignment="1">
      <alignment horizontal="center"/>
    </xf>
    <xf numFmtId="0" fontId="0" fillId="5" borderId="9" xfId="0" applyFill="1" applyBorder="1" applyAlignment="1">
      <alignment horizontal="center"/>
    </xf>
    <xf numFmtId="0" fontId="28" fillId="0" borderId="8" xfId="0" applyFont="1" applyBorder="1" applyAlignment="1">
      <alignment horizontal="left" vertical="center" wrapText="1"/>
    </xf>
    <xf numFmtId="0" fontId="28" fillId="0" borderId="14" xfId="0" applyFont="1" applyBorder="1" applyAlignment="1">
      <alignment horizontal="left" vertical="center" wrapText="1"/>
    </xf>
    <xf numFmtId="0" fontId="38" fillId="0" borderId="13"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4" xfId="0" applyFont="1" applyBorder="1" applyAlignment="1">
      <alignment horizontal="center" vertical="center" wrapText="1"/>
    </xf>
    <xf numFmtId="0" fontId="7" fillId="5" borderId="56" xfId="0" applyFont="1" applyFill="1" applyBorder="1" applyAlignment="1">
      <alignment horizontal="center"/>
    </xf>
    <xf numFmtId="0" fontId="7" fillId="5" borderId="19" xfId="0" applyFont="1" applyFill="1" applyBorder="1" applyAlignment="1">
      <alignment horizontal="center"/>
    </xf>
    <xf numFmtId="0" fontId="0" fillId="5" borderId="37" xfId="0" applyFill="1" applyBorder="1" applyAlignment="1">
      <alignment horizontal="center"/>
    </xf>
    <xf numFmtId="0" fontId="0" fillId="5" borderId="38" xfId="0" applyFill="1" applyBorder="1" applyAlignment="1">
      <alignment horizontal="center"/>
    </xf>
    <xf numFmtId="0" fontId="0" fillId="5" borderId="42" xfId="0" applyFill="1" applyBorder="1" applyAlignment="1">
      <alignment horizontal="center"/>
    </xf>
    <xf numFmtId="0" fontId="0" fillId="5" borderId="20" xfId="0" applyFill="1" applyBorder="1" applyAlignment="1">
      <alignment horizontal="center"/>
    </xf>
    <xf numFmtId="0" fontId="7" fillId="14" borderId="4" xfId="0" applyFont="1" applyFill="1" applyBorder="1" applyAlignment="1">
      <alignment horizontal="center" vertical="center"/>
    </xf>
    <xf numFmtId="0" fontId="42" fillId="0" borderId="0" xfId="0" applyFont="1" applyFill="1" applyBorder="1" applyAlignment="1">
      <alignment horizontal="center" wrapText="1"/>
    </xf>
    <xf numFmtId="0" fontId="39" fillId="0" borderId="42" xfId="0" applyFont="1" applyBorder="1" applyAlignment="1">
      <alignment horizontal="left" vertical="center" wrapText="1"/>
    </xf>
    <xf numFmtId="0" fontId="39" fillId="0" borderId="23" xfId="0" applyFont="1" applyBorder="1" applyAlignment="1">
      <alignment horizontal="left" vertical="center" wrapText="1"/>
    </xf>
    <xf numFmtId="0" fontId="20" fillId="3" borderId="56" xfId="0" applyFont="1" applyFill="1" applyBorder="1" applyAlignment="1">
      <alignment horizontal="center" wrapText="1"/>
    </xf>
    <xf numFmtId="0" fontId="20" fillId="3" borderId="19" xfId="0" applyFont="1" applyFill="1" applyBorder="1" applyAlignment="1">
      <alignment horizontal="center" wrapText="1"/>
    </xf>
    <xf numFmtId="0" fontId="20" fillId="3" borderId="73" xfId="0" applyFont="1" applyFill="1" applyBorder="1" applyAlignment="1">
      <alignment horizontal="center" wrapText="1"/>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37" fillId="0" borderId="42" xfId="0" applyFont="1" applyBorder="1" applyAlignment="1">
      <alignment horizontal="center" vertical="top" wrapText="1"/>
    </xf>
    <xf numFmtId="0" fontId="37" fillId="0" borderId="20" xfId="0" applyFont="1" applyBorder="1" applyAlignment="1">
      <alignment horizontal="center" vertical="top" wrapText="1"/>
    </xf>
    <xf numFmtId="0" fontId="37" fillId="0" borderId="43" xfId="0" applyFont="1" applyBorder="1" applyAlignment="1">
      <alignment horizontal="center" vertical="top" wrapText="1"/>
    </xf>
    <xf numFmtId="0" fontId="20" fillId="5" borderId="52" xfId="0" applyFont="1" applyFill="1" applyBorder="1" applyAlignment="1">
      <alignment horizontal="center"/>
    </xf>
    <xf numFmtId="0" fontId="20" fillId="5" borderId="4" xfId="0" applyFont="1" applyFill="1" applyBorder="1" applyAlignment="1">
      <alignment horizontal="center"/>
    </xf>
    <xf numFmtId="0" fontId="20" fillId="5" borderId="13" xfId="0" applyFont="1" applyFill="1" applyBorder="1" applyAlignment="1">
      <alignment horizontal="center"/>
    </xf>
    <xf numFmtId="0" fontId="0" fillId="0" borderId="32" xfId="0" applyBorder="1" applyAlignment="1">
      <alignment horizontal="center"/>
    </xf>
    <xf numFmtId="0" fontId="0" fillId="0" borderId="77" xfId="0" applyBorder="1" applyAlignment="1">
      <alignment horizontal="center"/>
    </xf>
    <xf numFmtId="0" fontId="37" fillId="0" borderId="49"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37" xfId="0" applyFont="1" applyBorder="1" applyAlignment="1">
      <alignment horizontal="left" vertical="center" wrapText="1"/>
    </xf>
    <xf numFmtId="0" fontId="39" fillId="0" borderId="39" xfId="0" applyFont="1" applyBorder="1" applyAlignment="1">
      <alignment horizontal="left" vertical="center" wrapText="1"/>
    </xf>
    <xf numFmtId="0" fontId="39" fillId="0" borderId="6" xfId="0" applyFont="1" applyBorder="1" applyAlignment="1">
      <alignment horizontal="left" vertical="center" wrapText="1"/>
    </xf>
  </cellXfs>
  <cellStyles count="2">
    <cellStyle name="Normal" xfId="0" builtinId="0"/>
    <cellStyle name="Porcentaje" xfId="1" builtinId="5"/>
  </cellStyles>
  <dxfs count="29">
    <dxf>
      <font>
        <b/>
        <i val="0"/>
        <color theme="0"/>
      </font>
      <fill>
        <patternFill>
          <bgColor rgb="FFFF0000"/>
        </patternFill>
      </fill>
    </dxf>
    <dxf>
      <font>
        <b/>
        <i val="0"/>
        <color auto="1"/>
      </font>
      <fill>
        <patternFill>
          <bgColor rgb="FFFFFF00"/>
        </patternFill>
      </fill>
    </dxf>
    <dxf>
      <font>
        <b/>
        <i val="0"/>
        <color theme="0"/>
      </font>
      <fill>
        <patternFill>
          <bgColor rgb="FF00B050"/>
        </patternFill>
      </fill>
    </dxf>
    <dxf>
      <font>
        <b/>
        <i val="0"/>
        <color theme="0"/>
      </font>
      <fill>
        <patternFill patternType="solid">
          <bgColor rgb="FF00B050"/>
        </patternFill>
      </fill>
    </dxf>
    <dxf>
      <font>
        <color theme="0"/>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0"/>
      </font>
      <fill>
        <patternFill>
          <bgColor rgb="FF00B050"/>
        </patternFill>
      </fill>
    </dxf>
    <dxf>
      <font>
        <b/>
        <i val="0"/>
        <color theme="0"/>
      </font>
      <fill>
        <patternFill>
          <bgColor rgb="FF92D050"/>
        </patternFill>
      </fill>
    </dxf>
    <dxf>
      <font>
        <b/>
        <i val="0"/>
        <color theme="1"/>
      </font>
      <fill>
        <patternFill>
          <bgColor rgb="FFFFFF00"/>
        </patternFill>
      </fill>
    </dxf>
    <dxf>
      <font>
        <b/>
        <i val="0"/>
        <color theme="0"/>
      </font>
      <fill>
        <patternFill>
          <bgColor rgb="FFFF0000"/>
        </patternFill>
      </fill>
    </dxf>
    <dxf>
      <font>
        <b/>
        <i val="0"/>
        <color theme="0"/>
      </font>
      <fill>
        <patternFill>
          <bgColor rgb="FF92D05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theme="0"/>
      </font>
      <fill>
        <patternFill>
          <bgColor rgb="FF00B050"/>
        </patternFill>
      </fill>
    </dxf>
    <dxf>
      <font>
        <color auto="1"/>
      </font>
      <fill>
        <patternFill>
          <bgColor rgb="FFFFFF00"/>
        </patternFill>
      </fill>
    </dxf>
    <dxf>
      <font>
        <color theme="0"/>
      </font>
      <fill>
        <patternFill>
          <bgColor rgb="FFFF0000"/>
        </patternFill>
      </fill>
    </dxf>
    <dxf>
      <font>
        <b val="0"/>
        <i val="0"/>
        <color auto="1"/>
      </font>
      <fill>
        <patternFill>
          <bgColor rgb="FFFFFF00"/>
        </patternFill>
      </fill>
    </dxf>
    <dxf>
      <font>
        <b/>
        <i val="0"/>
        <color theme="0"/>
      </font>
      <fill>
        <patternFill>
          <bgColor rgb="FFFF0000"/>
        </patternFill>
      </fill>
    </dxf>
    <dxf>
      <font>
        <b val="0"/>
        <i val="0"/>
        <color auto="1"/>
      </font>
      <fill>
        <patternFill>
          <bgColor rgb="FF92D050"/>
        </patternFill>
      </fill>
    </dxf>
    <dxf>
      <font>
        <color auto="1"/>
      </font>
      <fill>
        <patternFill>
          <bgColor rgb="FFFFFF00"/>
        </patternFill>
      </fill>
    </dxf>
    <dxf>
      <font>
        <color theme="0"/>
      </font>
      <fill>
        <patternFill>
          <bgColor rgb="FFFF0000"/>
        </patternFill>
      </fill>
    </dxf>
    <dxf>
      <font>
        <b val="0"/>
        <i val="0"/>
        <color auto="1"/>
      </font>
      <fill>
        <patternFill>
          <bgColor rgb="FFFFFF00"/>
        </patternFill>
      </fill>
    </dxf>
    <dxf>
      <font>
        <b/>
        <i val="0"/>
        <color theme="0"/>
      </font>
      <fill>
        <patternFill>
          <bgColor rgb="FFFF0000"/>
        </patternFill>
      </fill>
    </dxf>
    <dxf>
      <font>
        <b val="0"/>
        <i val="0"/>
        <color auto="1"/>
      </font>
      <fill>
        <patternFill>
          <bgColor rgb="FFFFFF00"/>
        </patternFill>
      </fill>
    </dxf>
    <dxf>
      <font>
        <b/>
        <i val="0"/>
        <color theme="0"/>
      </font>
      <fill>
        <patternFill>
          <bgColor rgb="FFFF0000"/>
        </patternFill>
      </fill>
    </dxf>
    <dxf>
      <font>
        <b val="0"/>
        <i val="0"/>
        <color auto="1"/>
      </font>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L"/>
              <a:t>EVALUACIÓN DE INSTRUMENTO DE AUDITORÍA INTERNA
BRIGADAS FORESTALES</a:t>
            </a:r>
          </a:p>
        </c:rich>
      </c:tx>
      <c:overlay val="0"/>
    </c:title>
    <c:autoTitleDeleted val="0"/>
    <c:plotArea>
      <c:layout/>
      <c:barChart>
        <c:barDir val="col"/>
        <c:grouping val="clustered"/>
        <c:varyColors val="0"/>
        <c:ser>
          <c:idx val="0"/>
          <c:order val="0"/>
          <c:invertIfNegative val="0"/>
          <c:cat>
            <c:multiLvlStrRef>
              <c:f>hoja!$A$4:$B$34</c:f>
              <c:multiLvlStrCache>
                <c:ptCount val="9"/>
                <c:lvl>
                  <c:pt idx="0">
                    <c:v>Capacitación y Entrenamiento</c:v>
                  </c:pt>
                  <c:pt idx="1">
                    <c:v>Jefes de Brigada</c:v>
                  </c:pt>
                  <c:pt idx="2">
                    <c:v>Atención de lesionados</c:v>
                  </c:pt>
                  <c:pt idx="3">
                    <c:v>Móvil de la Brigada Forestal</c:v>
                  </c:pt>
                  <c:pt idx="4">
                    <c:v>Helicópteros</c:v>
                  </c:pt>
                  <c:pt idx="5">
                    <c:v> Equipo de Protección Personal</c:v>
                  </c:pt>
                  <c:pt idx="6">
                    <c:v> Estado y Mantenimiento de Herramientas y Equipos</c:v>
                  </c:pt>
                  <c:pt idx="7">
                    <c:v>Promoción de la Prevención de Riesgos</c:v>
                  </c:pt>
                  <c:pt idx="8">
                    <c:v>Evaluación Práctica del Desempeño en Operaciones de Incendio Forestal</c:v>
                  </c:pt>
                </c:lvl>
                <c:lvl>
                  <c:pt idx="0">
                    <c:v>1</c:v>
                  </c:pt>
                  <c:pt idx="1">
                    <c:v>2</c:v>
                  </c:pt>
                  <c:pt idx="2">
                    <c:v>3</c:v>
                  </c:pt>
                  <c:pt idx="3">
                    <c:v>4</c:v>
                  </c:pt>
                  <c:pt idx="4">
                    <c:v>5</c:v>
                  </c:pt>
                  <c:pt idx="5">
                    <c:v>6</c:v>
                  </c:pt>
                  <c:pt idx="6">
                    <c:v>7</c:v>
                  </c:pt>
                  <c:pt idx="7">
                    <c:v>8</c:v>
                  </c:pt>
                  <c:pt idx="8">
                    <c:v>9</c:v>
                  </c:pt>
                </c:lvl>
              </c:multiLvlStrCache>
            </c:multiLvlStrRef>
          </c:cat>
          <c:val>
            <c:numRef>
              <c:f>hoja!$C$4:$C$34</c:f>
            </c:numRef>
          </c:val>
        </c:ser>
        <c:ser>
          <c:idx val="1"/>
          <c:order val="1"/>
          <c:invertIfNegative val="0"/>
          <c:cat>
            <c:multiLvlStrRef>
              <c:f>hoja!$A$4:$B$34</c:f>
              <c:multiLvlStrCache>
                <c:ptCount val="9"/>
                <c:lvl>
                  <c:pt idx="0">
                    <c:v>Capacitación y Entrenamiento</c:v>
                  </c:pt>
                  <c:pt idx="1">
                    <c:v>Jefes de Brigada</c:v>
                  </c:pt>
                  <c:pt idx="2">
                    <c:v>Atención de lesionados</c:v>
                  </c:pt>
                  <c:pt idx="3">
                    <c:v>Móvil de la Brigada Forestal</c:v>
                  </c:pt>
                  <c:pt idx="4">
                    <c:v>Helicópteros</c:v>
                  </c:pt>
                  <c:pt idx="5">
                    <c:v> Equipo de Protección Personal</c:v>
                  </c:pt>
                  <c:pt idx="6">
                    <c:v> Estado y Mantenimiento de Herramientas y Equipos</c:v>
                  </c:pt>
                  <c:pt idx="7">
                    <c:v>Promoción de la Prevención de Riesgos</c:v>
                  </c:pt>
                  <c:pt idx="8">
                    <c:v>Evaluación Práctica del Desempeño en Operaciones de Incendio Forestal</c:v>
                  </c:pt>
                </c:lvl>
                <c:lvl>
                  <c:pt idx="0">
                    <c:v>1</c:v>
                  </c:pt>
                  <c:pt idx="1">
                    <c:v>2</c:v>
                  </c:pt>
                  <c:pt idx="2">
                    <c:v>3</c:v>
                  </c:pt>
                  <c:pt idx="3">
                    <c:v>4</c:v>
                  </c:pt>
                  <c:pt idx="4">
                    <c:v>5</c:v>
                  </c:pt>
                  <c:pt idx="5">
                    <c:v>6</c:v>
                  </c:pt>
                  <c:pt idx="6">
                    <c:v>7</c:v>
                  </c:pt>
                  <c:pt idx="7">
                    <c:v>8</c:v>
                  </c:pt>
                  <c:pt idx="8">
                    <c:v>9</c:v>
                  </c:pt>
                </c:lvl>
              </c:multiLvlStrCache>
            </c:multiLvlStrRef>
          </c:cat>
          <c:val>
            <c:numRef>
              <c:f>hoja!$D$4:$D$34</c:f>
            </c:numRef>
          </c:val>
        </c:ser>
        <c:ser>
          <c:idx val="2"/>
          <c:order val="2"/>
          <c:invertIfNegative val="0"/>
          <c:cat>
            <c:multiLvlStrRef>
              <c:f>hoja!$A$4:$B$34</c:f>
              <c:multiLvlStrCache>
                <c:ptCount val="9"/>
                <c:lvl>
                  <c:pt idx="0">
                    <c:v>Capacitación y Entrenamiento</c:v>
                  </c:pt>
                  <c:pt idx="1">
                    <c:v>Jefes de Brigada</c:v>
                  </c:pt>
                  <c:pt idx="2">
                    <c:v>Atención de lesionados</c:v>
                  </c:pt>
                  <c:pt idx="3">
                    <c:v>Móvil de la Brigada Forestal</c:v>
                  </c:pt>
                  <c:pt idx="4">
                    <c:v>Helicópteros</c:v>
                  </c:pt>
                  <c:pt idx="5">
                    <c:v> Equipo de Protección Personal</c:v>
                  </c:pt>
                  <c:pt idx="6">
                    <c:v> Estado y Mantenimiento de Herramientas y Equipos</c:v>
                  </c:pt>
                  <c:pt idx="7">
                    <c:v>Promoción de la Prevención de Riesgos</c:v>
                  </c:pt>
                  <c:pt idx="8">
                    <c:v>Evaluación Práctica del Desempeño en Operaciones de Incendio Forestal</c:v>
                  </c:pt>
                </c:lvl>
                <c:lvl>
                  <c:pt idx="0">
                    <c:v>1</c:v>
                  </c:pt>
                  <c:pt idx="1">
                    <c:v>2</c:v>
                  </c:pt>
                  <c:pt idx="2">
                    <c:v>3</c:v>
                  </c:pt>
                  <c:pt idx="3">
                    <c:v>4</c:v>
                  </c:pt>
                  <c:pt idx="4">
                    <c:v>5</c:v>
                  </c:pt>
                  <c:pt idx="5">
                    <c:v>6</c:v>
                  </c:pt>
                  <c:pt idx="6">
                    <c:v>7</c:v>
                  </c:pt>
                  <c:pt idx="7">
                    <c:v>8</c:v>
                  </c:pt>
                  <c:pt idx="8">
                    <c:v>9</c:v>
                  </c:pt>
                </c:lvl>
              </c:multiLvlStrCache>
            </c:multiLvlStrRef>
          </c:cat>
          <c:val>
            <c:numRef>
              <c:f>hoja!$E$4:$E$34</c:f>
            </c:numRef>
          </c:val>
        </c:ser>
        <c:ser>
          <c:idx val="3"/>
          <c:order val="3"/>
          <c:invertIfNegative val="0"/>
          <c:cat>
            <c:multiLvlStrRef>
              <c:f>hoja!$A$4:$B$34</c:f>
              <c:multiLvlStrCache>
                <c:ptCount val="9"/>
                <c:lvl>
                  <c:pt idx="0">
                    <c:v>Capacitación y Entrenamiento</c:v>
                  </c:pt>
                  <c:pt idx="1">
                    <c:v>Jefes de Brigada</c:v>
                  </c:pt>
                  <c:pt idx="2">
                    <c:v>Atención de lesionados</c:v>
                  </c:pt>
                  <c:pt idx="3">
                    <c:v>Móvil de la Brigada Forestal</c:v>
                  </c:pt>
                  <c:pt idx="4">
                    <c:v>Helicópteros</c:v>
                  </c:pt>
                  <c:pt idx="5">
                    <c:v> Equipo de Protección Personal</c:v>
                  </c:pt>
                  <c:pt idx="6">
                    <c:v> Estado y Mantenimiento de Herramientas y Equipos</c:v>
                  </c:pt>
                  <c:pt idx="7">
                    <c:v>Promoción de la Prevención de Riesgos</c:v>
                  </c:pt>
                  <c:pt idx="8">
                    <c:v>Evaluación Práctica del Desempeño en Operaciones de Incendio Forestal</c:v>
                  </c:pt>
                </c:lvl>
                <c:lvl>
                  <c:pt idx="0">
                    <c:v>1</c:v>
                  </c:pt>
                  <c:pt idx="1">
                    <c:v>2</c:v>
                  </c:pt>
                  <c:pt idx="2">
                    <c:v>3</c:v>
                  </c:pt>
                  <c:pt idx="3">
                    <c:v>4</c:v>
                  </c:pt>
                  <c:pt idx="4">
                    <c:v>5</c:v>
                  </c:pt>
                  <c:pt idx="5">
                    <c:v>6</c:v>
                  </c:pt>
                  <c:pt idx="6">
                    <c:v>7</c:v>
                  </c:pt>
                  <c:pt idx="7">
                    <c:v>8</c:v>
                  </c:pt>
                  <c:pt idx="8">
                    <c:v>9</c:v>
                  </c:pt>
                </c:lvl>
              </c:multiLvlStrCache>
            </c:multiLvlStrRef>
          </c:cat>
          <c:val>
            <c:numRef>
              <c:f>hoja!$F$4:$F$34</c:f>
            </c:numRef>
          </c:val>
        </c:ser>
        <c:ser>
          <c:idx val="4"/>
          <c:order val="4"/>
          <c:invertIfNegative val="0"/>
          <c:cat>
            <c:multiLvlStrRef>
              <c:f>hoja!$A$4:$B$34</c:f>
              <c:multiLvlStrCache>
                <c:ptCount val="9"/>
                <c:lvl>
                  <c:pt idx="0">
                    <c:v>Capacitación y Entrenamiento</c:v>
                  </c:pt>
                  <c:pt idx="1">
                    <c:v>Jefes de Brigada</c:v>
                  </c:pt>
                  <c:pt idx="2">
                    <c:v>Atención de lesionados</c:v>
                  </c:pt>
                  <c:pt idx="3">
                    <c:v>Móvil de la Brigada Forestal</c:v>
                  </c:pt>
                  <c:pt idx="4">
                    <c:v>Helicópteros</c:v>
                  </c:pt>
                  <c:pt idx="5">
                    <c:v> Equipo de Protección Personal</c:v>
                  </c:pt>
                  <c:pt idx="6">
                    <c:v> Estado y Mantenimiento de Herramientas y Equipos</c:v>
                  </c:pt>
                  <c:pt idx="7">
                    <c:v>Promoción de la Prevención de Riesgos</c:v>
                  </c:pt>
                  <c:pt idx="8">
                    <c:v>Evaluación Práctica del Desempeño en Operaciones de Incendio Forestal</c:v>
                  </c:pt>
                </c:lvl>
                <c:lvl>
                  <c:pt idx="0">
                    <c:v>1</c:v>
                  </c:pt>
                  <c:pt idx="1">
                    <c:v>2</c:v>
                  </c:pt>
                  <c:pt idx="2">
                    <c:v>3</c:v>
                  </c:pt>
                  <c:pt idx="3">
                    <c:v>4</c:v>
                  </c:pt>
                  <c:pt idx="4">
                    <c:v>5</c:v>
                  </c:pt>
                  <c:pt idx="5">
                    <c:v>6</c:v>
                  </c:pt>
                  <c:pt idx="6">
                    <c:v>7</c:v>
                  </c:pt>
                  <c:pt idx="7">
                    <c:v>8</c:v>
                  </c:pt>
                  <c:pt idx="8">
                    <c:v>9</c:v>
                  </c:pt>
                </c:lvl>
              </c:multiLvlStrCache>
            </c:multiLvlStrRef>
          </c:cat>
          <c:val>
            <c:numRef>
              <c:f>hoja!$G$4:$G$34</c:f>
            </c:numRef>
          </c:val>
        </c:ser>
        <c:ser>
          <c:idx val="5"/>
          <c:order val="5"/>
          <c:tx>
            <c:strRef>
              <c:f>Evaluación!$D$2</c:f>
              <c:strCache>
                <c:ptCount val="1"/>
                <c:pt idx="0">
                  <c:v>EVALUACIÓN DE INSTRUMENTO DE AUDITORÍA INTERNA
BRIGADAS FORESTALES</c:v>
                </c:pt>
              </c:strCache>
            </c:strRef>
          </c:tx>
          <c:invertIfNegative val="0"/>
          <c:cat>
            <c:multiLvlStrRef>
              <c:f>hoja!$A$4:$B$34</c:f>
              <c:multiLvlStrCache>
                <c:ptCount val="9"/>
                <c:lvl>
                  <c:pt idx="0">
                    <c:v>Capacitación y Entrenamiento</c:v>
                  </c:pt>
                  <c:pt idx="1">
                    <c:v>Jefes de Brigada</c:v>
                  </c:pt>
                  <c:pt idx="2">
                    <c:v>Atención de lesionados</c:v>
                  </c:pt>
                  <c:pt idx="3">
                    <c:v>Móvil de la Brigada Forestal</c:v>
                  </c:pt>
                  <c:pt idx="4">
                    <c:v>Helicópteros</c:v>
                  </c:pt>
                  <c:pt idx="5">
                    <c:v> Equipo de Protección Personal</c:v>
                  </c:pt>
                  <c:pt idx="6">
                    <c:v> Estado y Mantenimiento de Herramientas y Equipos</c:v>
                  </c:pt>
                  <c:pt idx="7">
                    <c:v>Promoción de la Prevención de Riesgos</c:v>
                  </c:pt>
                  <c:pt idx="8">
                    <c:v>Evaluación Práctica del Desempeño en Operaciones de Incendio Forestal</c:v>
                  </c:pt>
                </c:lvl>
                <c:lvl>
                  <c:pt idx="0">
                    <c:v>1</c:v>
                  </c:pt>
                  <c:pt idx="1">
                    <c:v>2</c:v>
                  </c:pt>
                  <c:pt idx="2">
                    <c:v>3</c:v>
                  </c:pt>
                  <c:pt idx="3">
                    <c:v>4</c:v>
                  </c:pt>
                  <c:pt idx="4">
                    <c:v>5</c:v>
                  </c:pt>
                  <c:pt idx="5">
                    <c:v>6</c:v>
                  </c:pt>
                  <c:pt idx="6">
                    <c:v>7</c:v>
                  </c:pt>
                  <c:pt idx="7">
                    <c:v>8</c:v>
                  </c:pt>
                  <c:pt idx="8">
                    <c:v>9</c:v>
                  </c:pt>
                </c:lvl>
              </c:multiLvlStrCache>
            </c:multiLvlStrRef>
          </c:cat>
          <c:val>
            <c:numRef>
              <c:f>hoja!$H$4:$H$34</c:f>
              <c:numCache>
                <c:formatCode>General</c:formatCode>
                <c:ptCount val="9"/>
                <c:pt idx="0" formatCode="0">
                  <c:v>100</c:v>
                </c:pt>
                <c:pt idx="1">
                  <c:v>100</c:v>
                </c:pt>
                <c:pt idx="2">
                  <c:v>100</c:v>
                </c:pt>
                <c:pt idx="3">
                  <c:v>100</c:v>
                </c:pt>
                <c:pt idx="4">
                  <c:v>100</c:v>
                </c:pt>
                <c:pt idx="5">
                  <c:v>100</c:v>
                </c:pt>
                <c:pt idx="6">
                  <c:v>100</c:v>
                </c:pt>
                <c:pt idx="7">
                  <c:v>100</c:v>
                </c:pt>
                <c:pt idx="8">
                  <c:v>100</c:v>
                </c:pt>
              </c:numCache>
            </c:numRef>
          </c:val>
        </c:ser>
        <c:dLbls>
          <c:showLegendKey val="0"/>
          <c:showVal val="0"/>
          <c:showCatName val="0"/>
          <c:showSerName val="0"/>
          <c:showPercent val="0"/>
          <c:showBubbleSize val="0"/>
        </c:dLbls>
        <c:gapWidth val="150"/>
        <c:axId val="168993792"/>
        <c:axId val="168177600"/>
      </c:barChart>
      <c:catAx>
        <c:axId val="168993792"/>
        <c:scaling>
          <c:orientation val="minMax"/>
        </c:scaling>
        <c:delete val="0"/>
        <c:axPos val="b"/>
        <c:numFmt formatCode="General" sourceLinked="1"/>
        <c:majorTickMark val="none"/>
        <c:minorTickMark val="none"/>
        <c:tickLblPos val="nextTo"/>
        <c:txPr>
          <a:bodyPr rot="0" vert="horz"/>
          <a:lstStyle/>
          <a:p>
            <a:pPr>
              <a:defRPr/>
            </a:pPr>
            <a:endParaRPr lang="es-CL"/>
          </a:p>
        </c:txPr>
        <c:crossAx val="168177600"/>
        <c:crosses val="autoZero"/>
        <c:auto val="1"/>
        <c:lblAlgn val="ctr"/>
        <c:lblOffset val="100"/>
        <c:noMultiLvlLbl val="0"/>
      </c:catAx>
      <c:valAx>
        <c:axId val="168177600"/>
        <c:scaling>
          <c:orientation val="minMax"/>
          <c:max val="100"/>
        </c:scaling>
        <c:delete val="0"/>
        <c:axPos val="l"/>
        <c:title>
          <c:tx>
            <c:rich>
              <a:bodyPr rot="0" vert="wordArtVert"/>
              <a:lstStyle/>
              <a:p>
                <a:pPr>
                  <a:defRPr/>
                </a:pPr>
                <a:r>
                  <a:rPr lang="es-CL"/>
                  <a:t>% ALCANZADO</a:t>
                </a:r>
              </a:p>
            </c:rich>
          </c:tx>
          <c:layout>
            <c:manualLayout>
              <c:xMode val="edge"/>
              <c:yMode val="edge"/>
              <c:x val="0.25411071188916917"/>
              <c:y val="0.21337571335693128"/>
            </c:manualLayout>
          </c:layout>
          <c:overlay val="0"/>
        </c:title>
        <c:numFmt formatCode="0" sourceLinked="1"/>
        <c:majorTickMark val="none"/>
        <c:minorTickMark val="none"/>
        <c:tickLblPos val="nextTo"/>
        <c:txPr>
          <a:bodyPr rot="0" vert="horz"/>
          <a:lstStyle/>
          <a:p>
            <a:pPr>
              <a:defRPr/>
            </a:pPr>
            <a:endParaRPr lang="es-CL"/>
          </a:p>
        </c:txPr>
        <c:crossAx val="16899379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L"/>
              <a:t>9.- Evaluación Práctica del Desempeño en Operaciones de Incendio Forestal</a:t>
            </a:r>
          </a:p>
        </c:rich>
      </c:tx>
      <c:overlay val="0"/>
    </c:title>
    <c:autoTitleDeleted val="0"/>
    <c:plotArea>
      <c:layout>
        <c:manualLayout>
          <c:layoutTarget val="inner"/>
          <c:xMode val="edge"/>
          <c:yMode val="edge"/>
          <c:x val="5.1713088102793119E-2"/>
          <c:y val="0.12045607839217559"/>
          <c:w val="0.94111207740823444"/>
          <c:h val="0.80048528208167524"/>
        </c:manualLayout>
      </c:layout>
      <c:barChart>
        <c:barDir val="col"/>
        <c:grouping val="clustered"/>
        <c:varyColors val="0"/>
        <c:ser>
          <c:idx val="1"/>
          <c:order val="0"/>
          <c:tx>
            <c:strRef>
              <c:f>hoja!$B$75</c:f>
              <c:strCache>
                <c:ptCount val="1"/>
                <c:pt idx="0">
                  <c:v>% de Cumplimiento</c:v>
                </c:pt>
              </c:strCache>
            </c:strRef>
          </c:tx>
          <c:spPr>
            <a:solidFill>
              <a:srgbClr val="00B0F0"/>
            </a:solidFill>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L"/>
              </a:p>
            </c:txPr>
            <c:dLblPos val="ctr"/>
            <c:showLegendKey val="0"/>
            <c:showVal val="1"/>
            <c:showCatName val="0"/>
            <c:showSerName val="0"/>
            <c:showPercent val="0"/>
            <c:showBubbleSize val="0"/>
            <c:showLeaderLines val="0"/>
          </c:dLbls>
          <c:cat>
            <c:strRef>
              <c:f>hoja!$L$84:$L$100</c:f>
              <c:strCache>
                <c:ptCount val="17"/>
                <c:pt idx="0">
                  <c:v>9.1</c:v>
                </c:pt>
                <c:pt idx="1">
                  <c:v>9.2</c:v>
                </c:pt>
                <c:pt idx="2">
                  <c:v>9.3</c:v>
                </c:pt>
                <c:pt idx="3">
                  <c:v>9.4</c:v>
                </c:pt>
                <c:pt idx="4">
                  <c:v>9.5</c:v>
                </c:pt>
                <c:pt idx="5">
                  <c:v>9.6</c:v>
                </c:pt>
                <c:pt idx="6">
                  <c:v>9.7</c:v>
                </c:pt>
                <c:pt idx="7">
                  <c:v>9.8</c:v>
                </c:pt>
                <c:pt idx="8">
                  <c:v>9.9</c:v>
                </c:pt>
                <c:pt idx="9">
                  <c:v>9.10</c:v>
                </c:pt>
                <c:pt idx="10">
                  <c:v>9.11</c:v>
                </c:pt>
                <c:pt idx="11">
                  <c:v>9.12</c:v>
                </c:pt>
                <c:pt idx="12">
                  <c:v>9.13</c:v>
                </c:pt>
                <c:pt idx="13">
                  <c:v>9.14</c:v>
                </c:pt>
                <c:pt idx="14">
                  <c:v>9.15</c:v>
                </c:pt>
                <c:pt idx="15">
                  <c:v>9.16</c:v>
                </c:pt>
                <c:pt idx="16">
                  <c:v>9.17</c:v>
                </c:pt>
              </c:strCache>
            </c:strRef>
          </c:cat>
          <c:val>
            <c:numRef>
              <c:f>hoja!$S$84:$S$100</c:f>
              <c:numCache>
                <c:formatCode>General</c:formatCode>
                <c:ptCount val="1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numCache>
            </c:numRef>
          </c:val>
        </c:ser>
        <c:dLbls>
          <c:showLegendKey val="0"/>
          <c:showVal val="0"/>
          <c:showCatName val="0"/>
          <c:showSerName val="0"/>
          <c:showPercent val="0"/>
          <c:showBubbleSize val="0"/>
        </c:dLbls>
        <c:gapWidth val="150"/>
        <c:axId val="170553344"/>
        <c:axId val="170332096"/>
      </c:barChart>
      <c:catAx>
        <c:axId val="170553344"/>
        <c:scaling>
          <c:orientation val="minMax"/>
        </c:scaling>
        <c:delete val="0"/>
        <c:axPos val="b"/>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332096"/>
        <c:crosses val="autoZero"/>
        <c:auto val="1"/>
        <c:lblAlgn val="ctr"/>
        <c:lblOffset val="100"/>
        <c:noMultiLvlLbl val="0"/>
      </c:catAx>
      <c:valAx>
        <c:axId val="170332096"/>
        <c:scaling>
          <c:orientation val="minMax"/>
          <c:max val="100"/>
        </c:scaling>
        <c:delete val="0"/>
        <c:axPos val="l"/>
        <c:majorGridlines/>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553344"/>
        <c:crosses val="autoZero"/>
        <c:crossBetween val="between"/>
      </c:valAx>
    </c:plotArea>
    <c:legend>
      <c:legendPos val="r"/>
      <c:layout>
        <c:manualLayout>
          <c:xMode val="edge"/>
          <c:yMode val="edge"/>
          <c:x val="0.77559704273607022"/>
          <c:y val="0.95808487026370026"/>
          <c:w val="0.19084578549818676"/>
          <c:h val="3.3558103894731239E-2"/>
        </c:manualLayout>
      </c:layout>
      <c:overlay val="0"/>
      <c:txPr>
        <a:bodyPr/>
        <a:lstStyle/>
        <a:p>
          <a:pPr>
            <a:defRPr sz="775" b="1"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L"/>
              <a:t>Detalle de cumplimiento</a:t>
            </a:r>
          </a:p>
        </c:rich>
      </c:tx>
      <c:overlay val="0"/>
    </c:title>
    <c:autoTitleDeleted val="0"/>
    <c:plotArea>
      <c:layout/>
      <c:pieChart>
        <c:varyColors val="0"/>
        <c:ser>
          <c:idx val="1"/>
          <c:order val="0"/>
          <c:explosion val="25"/>
          <c:dPt>
            <c:idx val="0"/>
            <c:bubble3D val="0"/>
            <c:spPr>
              <a:solidFill>
                <a:srgbClr val="00B050"/>
              </a:solidFill>
            </c:spPr>
          </c:dPt>
          <c:dPt>
            <c:idx val="1"/>
            <c:bubble3D val="0"/>
            <c:spPr>
              <a:solidFill>
                <a:srgbClr val="FFFF00"/>
              </a:solidFill>
            </c:spPr>
          </c:dPt>
          <c:dPt>
            <c:idx val="2"/>
            <c:bubble3D val="0"/>
            <c:spPr>
              <a:solidFill>
                <a:srgbClr val="FF0000"/>
              </a:solidFill>
            </c:spPr>
          </c:dPt>
          <c:dPt>
            <c:idx val="3"/>
            <c:bubble3D val="0"/>
            <c:spPr>
              <a:solidFill>
                <a:schemeClr val="bg1">
                  <a:lumMod val="65000"/>
                </a:schemeClr>
              </a:solidFill>
            </c:spPr>
          </c:dPt>
          <c:dLbls>
            <c:spPr>
              <a:noFill/>
              <a:ln w="25400">
                <a:noFill/>
              </a:ln>
            </c:spPr>
            <c:txPr>
              <a:bodyPr/>
              <a:lstStyle/>
              <a:p>
                <a:pPr>
                  <a:defRPr sz="1000" b="0" i="0" u="none" strike="noStrike" baseline="0">
                    <a:solidFill>
                      <a:srgbClr val="000000"/>
                    </a:solidFill>
                    <a:latin typeface="Calibri"/>
                    <a:ea typeface="Calibri"/>
                    <a:cs typeface="Calibri"/>
                  </a:defRPr>
                </a:pPr>
                <a:endParaRPr lang="es-CL"/>
              </a:p>
            </c:txPr>
            <c:showLegendKey val="0"/>
            <c:showVal val="0"/>
            <c:showCatName val="0"/>
            <c:showSerName val="0"/>
            <c:showPercent val="1"/>
            <c:showBubbleSize val="0"/>
            <c:showLeaderLines val="1"/>
          </c:dLbls>
          <c:cat>
            <c:strRef>
              <c:f>hoja!$P$103:$P$106</c:f>
              <c:strCache>
                <c:ptCount val="4"/>
                <c:pt idx="0">
                  <c:v>Cumple</c:v>
                </c:pt>
                <c:pt idx="1">
                  <c:v>Cumple a medias</c:v>
                </c:pt>
                <c:pt idx="2">
                  <c:v>No cumple</c:v>
                </c:pt>
                <c:pt idx="3">
                  <c:v>No aplica</c:v>
                </c:pt>
              </c:strCache>
            </c:strRef>
          </c:cat>
          <c:val>
            <c:numRef>
              <c:f>hoja!$R$103:$R$106</c:f>
              <c:numCache>
                <c:formatCode>0%</c:formatCode>
                <c:ptCount val="4"/>
                <c:pt idx="0">
                  <c:v>1</c:v>
                </c:pt>
                <c:pt idx="1">
                  <c:v>0</c:v>
                </c:pt>
                <c:pt idx="2">
                  <c:v>0</c:v>
                </c:pt>
                <c:pt idx="3">
                  <c:v>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8929676893836542"/>
          <c:y val="0.44899339963456947"/>
          <c:w val="0.19157691495459617"/>
          <c:h val="0.19501728950547853"/>
        </c:manualLayout>
      </c:layout>
      <c:overlay val="0"/>
      <c:txPr>
        <a:bodyPr/>
        <a:lstStyle/>
        <a:p>
          <a:pPr>
            <a:defRPr sz="775" b="1"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L"/>
              <a:t>1.- Capacitación y Entrenamiento</a:t>
            </a:r>
          </a:p>
        </c:rich>
      </c:tx>
      <c:overlay val="0"/>
    </c:title>
    <c:autoTitleDeleted val="0"/>
    <c:plotArea>
      <c:layout/>
      <c:barChart>
        <c:barDir val="col"/>
        <c:grouping val="clustered"/>
        <c:varyColors val="0"/>
        <c:ser>
          <c:idx val="0"/>
          <c:order val="0"/>
          <c:tx>
            <c:strRef>
              <c:f>hoja!$B$75</c:f>
              <c:strCache>
                <c:ptCount val="1"/>
                <c:pt idx="0">
                  <c:v>% de Cumplimiento</c:v>
                </c:pt>
              </c:strCache>
            </c:strRef>
          </c:tx>
          <c:invertIfNegative val="0"/>
          <c:dLbls>
            <c:dLblPos val="ctr"/>
            <c:showLegendKey val="0"/>
            <c:showVal val="1"/>
            <c:showCatName val="0"/>
            <c:showSerName val="0"/>
            <c:showPercent val="0"/>
            <c:showBubbleSize val="0"/>
            <c:showLeaderLines val="0"/>
          </c:dLbls>
          <c:cat>
            <c:strRef>
              <c:f>hoja!$L$51:$L$56</c:f>
              <c:strCache>
                <c:ptCount val="6"/>
                <c:pt idx="0">
                  <c:v>1.1</c:v>
                </c:pt>
                <c:pt idx="1">
                  <c:v>1.2</c:v>
                </c:pt>
                <c:pt idx="2">
                  <c:v>1.3</c:v>
                </c:pt>
                <c:pt idx="3">
                  <c:v>1.4</c:v>
                </c:pt>
                <c:pt idx="4">
                  <c:v>1.5</c:v>
                </c:pt>
                <c:pt idx="5">
                  <c:v>1.6</c:v>
                </c:pt>
              </c:strCache>
            </c:strRef>
          </c:cat>
          <c:val>
            <c:numRef>
              <c:f>hoja!$S$51:$S$56</c:f>
              <c:numCache>
                <c:formatCode>General</c:formatCode>
                <c:ptCount val="6"/>
                <c:pt idx="0">
                  <c:v>100</c:v>
                </c:pt>
                <c:pt idx="1">
                  <c:v>100</c:v>
                </c:pt>
                <c:pt idx="2">
                  <c:v>100</c:v>
                </c:pt>
                <c:pt idx="3">
                  <c:v>100</c:v>
                </c:pt>
                <c:pt idx="4">
                  <c:v>100</c:v>
                </c:pt>
                <c:pt idx="5">
                  <c:v>100</c:v>
                </c:pt>
              </c:numCache>
            </c:numRef>
          </c:val>
        </c:ser>
        <c:dLbls>
          <c:showLegendKey val="0"/>
          <c:showVal val="0"/>
          <c:showCatName val="0"/>
          <c:showSerName val="0"/>
          <c:showPercent val="0"/>
          <c:showBubbleSize val="0"/>
        </c:dLbls>
        <c:gapWidth val="150"/>
        <c:axId val="168996352"/>
        <c:axId val="168179904"/>
      </c:barChart>
      <c:catAx>
        <c:axId val="168996352"/>
        <c:scaling>
          <c:orientation val="minMax"/>
        </c:scaling>
        <c:delete val="0"/>
        <c:axPos val="b"/>
        <c:numFmt formatCode="General" sourceLinked="1"/>
        <c:majorTickMark val="out"/>
        <c:minorTickMark val="none"/>
        <c:tickLblPos val="nextTo"/>
        <c:txPr>
          <a:bodyPr rot="0" vert="horz"/>
          <a:lstStyle/>
          <a:p>
            <a:pPr>
              <a:defRPr/>
            </a:pPr>
            <a:endParaRPr lang="es-CL"/>
          </a:p>
        </c:txPr>
        <c:crossAx val="168179904"/>
        <c:crosses val="autoZero"/>
        <c:auto val="1"/>
        <c:lblAlgn val="ctr"/>
        <c:lblOffset val="100"/>
        <c:noMultiLvlLbl val="0"/>
      </c:catAx>
      <c:valAx>
        <c:axId val="168179904"/>
        <c:scaling>
          <c:orientation val="minMax"/>
          <c:max val="100"/>
        </c:scaling>
        <c:delete val="0"/>
        <c:axPos val="l"/>
        <c:numFmt formatCode="General" sourceLinked="1"/>
        <c:majorTickMark val="out"/>
        <c:minorTickMark val="none"/>
        <c:tickLblPos val="nextTo"/>
        <c:txPr>
          <a:bodyPr rot="0" vert="horz"/>
          <a:lstStyle/>
          <a:p>
            <a:pPr>
              <a:defRPr/>
            </a:pPr>
            <a:endParaRPr lang="es-CL"/>
          </a:p>
        </c:txPr>
        <c:crossAx val="168996352"/>
        <c:crosses val="autoZero"/>
        <c:crossBetween val="between"/>
      </c:valAx>
    </c:plotArea>
    <c:legend>
      <c:legendPos val="r"/>
      <c:layout>
        <c:manualLayout>
          <c:xMode val="edge"/>
          <c:yMode val="edge"/>
          <c:x val="0.81765502716415772"/>
          <c:y val="0.53096104029341606"/>
          <c:w val="0.16869827441782548"/>
          <c:h val="6.8405960655569475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L"/>
              <a:t>2.- Jefes de Brigada</a:t>
            </a:r>
          </a:p>
        </c:rich>
      </c:tx>
      <c:overlay val="0"/>
    </c:title>
    <c:autoTitleDeleted val="0"/>
    <c:plotArea>
      <c:layout/>
      <c:barChart>
        <c:barDir val="col"/>
        <c:grouping val="clustered"/>
        <c:varyColors val="0"/>
        <c:ser>
          <c:idx val="1"/>
          <c:order val="0"/>
          <c:tx>
            <c:strRef>
              <c:f>hoja!$B$75</c:f>
              <c:strCache>
                <c:ptCount val="1"/>
                <c:pt idx="0">
                  <c:v>% de Cumplimiento</c:v>
                </c:pt>
              </c:strCache>
            </c:strRef>
          </c:tx>
          <c:spPr>
            <a:solidFill>
              <a:srgbClr val="00B050"/>
            </a:solidFill>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L"/>
              </a:p>
            </c:txPr>
            <c:dLblPos val="ctr"/>
            <c:showLegendKey val="0"/>
            <c:showVal val="1"/>
            <c:showCatName val="0"/>
            <c:showSerName val="0"/>
            <c:showPercent val="0"/>
            <c:showBubbleSize val="0"/>
            <c:showLeaderLines val="0"/>
          </c:dLbls>
          <c:cat>
            <c:strRef>
              <c:f>hoja!$L$58:$L$59</c:f>
              <c:strCache>
                <c:ptCount val="2"/>
                <c:pt idx="0">
                  <c:v>2.1</c:v>
                </c:pt>
                <c:pt idx="1">
                  <c:v>2.2</c:v>
                </c:pt>
              </c:strCache>
            </c:strRef>
          </c:cat>
          <c:val>
            <c:numRef>
              <c:f>hoja!$S$58:$S$59</c:f>
              <c:numCache>
                <c:formatCode>General</c:formatCode>
                <c:ptCount val="2"/>
                <c:pt idx="0">
                  <c:v>100</c:v>
                </c:pt>
                <c:pt idx="1">
                  <c:v>100</c:v>
                </c:pt>
              </c:numCache>
            </c:numRef>
          </c:val>
        </c:ser>
        <c:dLbls>
          <c:showLegendKey val="0"/>
          <c:showVal val="0"/>
          <c:showCatName val="0"/>
          <c:showSerName val="0"/>
          <c:showPercent val="0"/>
          <c:showBubbleSize val="0"/>
        </c:dLbls>
        <c:gapWidth val="150"/>
        <c:axId val="170094592"/>
        <c:axId val="170041344"/>
      </c:barChart>
      <c:catAx>
        <c:axId val="170094592"/>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41344"/>
        <c:crosses val="autoZero"/>
        <c:auto val="1"/>
        <c:lblAlgn val="ctr"/>
        <c:lblOffset val="100"/>
        <c:noMultiLvlLbl val="0"/>
      </c:catAx>
      <c:valAx>
        <c:axId val="170041344"/>
        <c:scaling>
          <c:orientation val="minMax"/>
          <c:max val="100"/>
        </c:scaling>
        <c:delete val="0"/>
        <c:axPos val="l"/>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94592"/>
        <c:crosses val="autoZero"/>
        <c:crossBetween val="between"/>
      </c:valAx>
    </c:plotArea>
    <c:legend>
      <c:legendPos val="r"/>
      <c:layout>
        <c:manualLayout>
          <c:xMode val="edge"/>
          <c:yMode val="edge"/>
          <c:x val="0.81765502716415772"/>
          <c:y val="0.54087359702605264"/>
          <c:w val="0.16869827441782548"/>
          <c:h val="8.1714513312295067E-2"/>
        </c:manualLayout>
      </c:layout>
      <c:overlay val="0"/>
      <c:txPr>
        <a:bodyPr/>
        <a:lstStyle/>
        <a:p>
          <a:pPr>
            <a:defRPr sz="775" b="1"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800" b="1" i="0" u="none" strike="noStrike" baseline="0">
                <a:solidFill>
                  <a:srgbClr val="000000"/>
                </a:solidFill>
                <a:latin typeface="Calibri"/>
                <a:ea typeface="Calibri"/>
                <a:cs typeface="Calibri"/>
              </a:defRPr>
            </a:pPr>
            <a:r>
              <a:rPr lang="es-CL"/>
              <a:t>3.- Atención de lesionados</a:t>
            </a:r>
          </a:p>
        </c:rich>
      </c:tx>
      <c:overlay val="0"/>
    </c:title>
    <c:autoTitleDeleted val="0"/>
    <c:plotArea>
      <c:layout/>
      <c:barChart>
        <c:barDir val="col"/>
        <c:grouping val="clustered"/>
        <c:varyColors val="0"/>
        <c:ser>
          <c:idx val="1"/>
          <c:order val="0"/>
          <c:tx>
            <c:strRef>
              <c:f>hoja!$B$75</c:f>
              <c:strCache>
                <c:ptCount val="1"/>
                <c:pt idx="0">
                  <c:v>% de Cumplimiento</c:v>
                </c:pt>
              </c:strCache>
            </c:strRef>
          </c:tx>
          <c:spPr>
            <a:solidFill>
              <a:schemeClr val="tx2">
                <a:lumMod val="60000"/>
                <a:lumOff val="40000"/>
              </a:schemeClr>
            </a:solidFill>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L"/>
              </a:p>
            </c:txPr>
            <c:dLblPos val="ctr"/>
            <c:showLegendKey val="0"/>
            <c:showVal val="1"/>
            <c:showCatName val="0"/>
            <c:showSerName val="0"/>
            <c:showPercent val="0"/>
            <c:showBubbleSize val="0"/>
            <c:showLeaderLines val="0"/>
          </c:dLbls>
          <c:cat>
            <c:strRef>
              <c:f>hoja!$L$62:$L$65</c:f>
              <c:strCache>
                <c:ptCount val="4"/>
                <c:pt idx="0">
                  <c:v>3.1</c:v>
                </c:pt>
                <c:pt idx="1">
                  <c:v>3.2</c:v>
                </c:pt>
                <c:pt idx="2">
                  <c:v>3.3</c:v>
                </c:pt>
                <c:pt idx="3">
                  <c:v>3.4</c:v>
                </c:pt>
              </c:strCache>
            </c:strRef>
          </c:cat>
          <c:val>
            <c:numRef>
              <c:f>hoja!$S$62:$S$65</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150"/>
        <c:axId val="170095104"/>
        <c:axId val="170043072"/>
      </c:barChart>
      <c:catAx>
        <c:axId val="170095104"/>
        <c:scaling>
          <c:orientation val="minMax"/>
        </c:scaling>
        <c:delete val="0"/>
        <c:axPos val="b"/>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43072"/>
        <c:crosses val="autoZero"/>
        <c:auto val="1"/>
        <c:lblAlgn val="ctr"/>
        <c:lblOffset val="100"/>
        <c:noMultiLvlLbl val="0"/>
      </c:catAx>
      <c:valAx>
        <c:axId val="170043072"/>
        <c:scaling>
          <c:orientation val="minMax"/>
          <c:max val="100"/>
        </c:scaling>
        <c:delete val="0"/>
        <c:axPos val="l"/>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95104"/>
        <c:crosses val="autoZero"/>
        <c:crossBetween val="between"/>
      </c:valAx>
    </c:plotArea>
    <c:legend>
      <c:legendPos val="r"/>
      <c:layout>
        <c:manualLayout>
          <c:xMode val="edge"/>
          <c:yMode val="edge"/>
          <c:x val="0.81765502716415772"/>
          <c:y val="0.52650849107437736"/>
          <c:w val="0.16869827441782548"/>
          <c:h val="6.9538857311710167E-2"/>
        </c:manualLayout>
      </c:layout>
      <c:overlay val="0"/>
      <c:txPr>
        <a:bodyPr/>
        <a:lstStyle/>
        <a:p>
          <a:pPr>
            <a:defRPr sz="775" b="1"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16"/>
    </mc:Choice>
    <mc:Fallback>
      <c:style val="16"/>
    </mc:Fallback>
  </mc:AlternateContent>
  <c:chart>
    <c:title>
      <c:tx>
        <c:rich>
          <a:bodyPr/>
          <a:lstStyle/>
          <a:p>
            <a:pPr>
              <a:defRPr sz="1800" b="1" i="0" u="none" strike="noStrike" baseline="0">
                <a:solidFill>
                  <a:srgbClr val="000000"/>
                </a:solidFill>
                <a:latin typeface="Calibri"/>
                <a:ea typeface="Calibri"/>
                <a:cs typeface="Calibri"/>
              </a:defRPr>
            </a:pPr>
            <a:r>
              <a:rPr lang="es-CL"/>
              <a:t>4.- Móvil de la Brigada Forestal</a:t>
            </a:r>
          </a:p>
        </c:rich>
      </c:tx>
      <c:overlay val="0"/>
    </c:title>
    <c:autoTitleDeleted val="0"/>
    <c:plotArea>
      <c:layout/>
      <c:barChart>
        <c:barDir val="col"/>
        <c:grouping val="clustered"/>
        <c:varyColors val="0"/>
        <c:ser>
          <c:idx val="1"/>
          <c:order val="0"/>
          <c:tx>
            <c:strRef>
              <c:f>hoja!$B$75</c:f>
              <c:strCache>
                <c:ptCount val="1"/>
                <c:pt idx="0">
                  <c:v>% de Cumplimiento</c:v>
                </c:pt>
              </c:strCache>
            </c:strRef>
          </c:tx>
          <c:spPr>
            <a:solidFill>
              <a:schemeClr val="accent3">
                <a:lumMod val="75000"/>
              </a:schemeClr>
            </a:solidFill>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L"/>
              </a:p>
            </c:txPr>
            <c:dLblPos val="ctr"/>
            <c:showLegendKey val="0"/>
            <c:showVal val="1"/>
            <c:showCatName val="0"/>
            <c:showSerName val="0"/>
            <c:showPercent val="0"/>
            <c:showBubbleSize val="0"/>
            <c:showLeaderLines val="0"/>
          </c:dLbls>
          <c:cat>
            <c:strRef>
              <c:f>hoja!$L$67:$L$68</c:f>
              <c:strCache>
                <c:ptCount val="2"/>
                <c:pt idx="0">
                  <c:v>4.1</c:v>
                </c:pt>
                <c:pt idx="1">
                  <c:v>0</c:v>
                </c:pt>
              </c:strCache>
            </c:strRef>
          </c:cat>
          <c:val>
            <c:numRef>
              <c:f>hoja!$S$67:$S$68</c:f>
              <c:numCache>
                <c:formatCode>General</c:formatCode>
                <c:ptCount val="2"/>
                <c:pt idx="0">
                  <c:v>100</c:v>
                </c:pt>
                <c:pt idx="1">
                  <c:v>100</c:v>
                </c:pt>
              </c:numCache>
            </c:numRef>
          </c:val>
        </c:ser>
        <c:dLbls>
          <c:showLegendKey val="0"/>
          <c:showVal val="0"/>
          <c:showCatName val="0"/>
          <c:showSerName val="0"/>
          <c:showPercent val="0"/>
          <c:showBubbleSize val="0"/>
        </c:dLbls>
        <c:gapWidth val="150"/>
        <c:axId val="170096128"/>
        <c:axId val="170044800"/>
      </c:barChart>
      <c:catAx>
        <c:axId val="170096128"/>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44800"/>
        <c:crosses val="autoZero"/>
        <c:auto val="1"/>
        <c:lblAlgn val="ctr"/>
        <c:lblOffset val="100"/>
        <c:noMultiLvlLbl val="0"/>
      </c:catAx>
      <c:valAx>
        <c:axId val="170044800"/>
        <c:scaling>
          <c:orientation val="minMax"/>
          <c:max val="100"/>
        </c:scaling>
        <c:delete val="0"/>
        <c:axPos val="l"/>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96128"/>
        <c:crosses val="autoZero"/>
        <c:crossBetween val="between"/>
      </c:valAx>
    </c:plotArea>
    <c:legend>
      <c:legendPos val="r"/>
      <c:layout>
        <c:manualLayout>
          <c:xMode val="edge"/>
          <c:yMode val="edge"/>
          <c:x val="0.81765502716415772"/>
          <c:y val="0.53096104029341606"/>
          <c:w val="0.16869827441782548"/>
          <c:h val="6.8405960655569475E-2"/>
        </c:manualLayout>
      </c:layout>
      <c:overlay val="0"/>
      <c:txPr>
        <a:bodyPr/>
        <a:lstStyle/>
        <a:p>
          <a:pPr>
            <a:defRPr sz="775" b="1"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800" b="1" i="0" u="none" strike="noStrike" baseline="0">
                <a:solidFill>
                  <a:srgbClr val="000000"/>
                </a:solidFill>
                <a:latin typeface="Calibri"/>
                <a:ea typeface="Calibri"/>
                <a:cs typeface="Calibri"/>
              </a:defRPr>
            </a:pPr>
            <a:r>
              <a:rPr lang="es-CL"/>
              <a:t>5.- Helicópteros</a:t>
            </a:r>
          </a:p>
        </c:rich>
      </c:tx>
      <c:overlay val="0"/>
    </c:title>
    <c:autoTitleDeleted val="0"/>
    <c:plotArea>
      <c:layout/>
      <c:barChart>
        <c:barDir val="col"/>
        <c:grouping val="clustered"/>
        <c:varyColors val="0"/>
        <c:ser>
          <c:idx val="1"/>
          <c:order val="0"/>
          <c:tx>
            <c:strRef>
              <c:f>hoja!$B$75</c:f>
              <c:strCache>
                <c:ptCount val="1"/>
                <c:pt idx="0">
                  <c:v>% de Cumplimiento</c:v>
                </c:pt>
              </c:strCache>
            </c:strRef>
          </c:tx>
          <c:spPr>
            <a:solidFill>
              <a:schemeClr val="accent6">
                <a:lumMod val="75000"/>
              </a:schemeClr>
            </a:solidFill>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L"/>
              </a:p>
            </c:txPr>
            <c:dLblPos val="ctr"/>
            <c:showLegendKey val="0"/>
            <c:showVal val="1"/>
            <c:showCatName val="0"/>
            <c:showSerName val="0"/>
            <c:showPercent val="0"/>
            <c:showBubbleSize val="0"/>
            <c:showLeaderLines val="0"/>
          </c:dLbls>
          <c:cat>
            <c:strRef>
              <c:f>hoja!$L$70:$L$71</c:f>
              <c:strCache>
                <c:ptCount val="2"/>
                <c:pt idx="0">
                  <c:v>5.1</c:v>
                </c:pt>
                <c:pt idx="1">
                  <c:v>5.2</c:v>
                </c:pt>
              </c:strCache>
            </c:strRef>
          </c:cat>
          <c:val>
            <c:numRef>
              <c:f>hoja!$S$70:$S$71</c:f>
              <c:numCache>
                <c:formatCode>General</c:formatCode>
                <c:ptCount val="2"/>
                <c:pt idx="0">
                  <c:v>100</c:v>
                </c:pt>
                <c:pt idx="1">
                  <c:v>100</c:v>
                </c:pt>
              </c:numCache>
            </c:numRef>
          </c:val>
        </c:ser>
        <c:dLbls>
          <c:showLegendKey val="0"/>
          <c:showVal val="0"/>
          <c:showCatName val="0"/>
          <c:showSerName val="0"/>
          <c:showPercent val="0"/>
          <c:showBubbleSize val="0"/>
        </c:dLbls>
        <c:gapWidth val="150"/>
        <c:axId val="170096640"/>
        <c:axId val="170046528"/>
      </c:barChart>
      <c:catAx>
        <c:axId val="170096640"/>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46528"/>
        <c:crosses val="autoZero"/>
        <c:auto val="1"/>
        <c:lblAlgn val="ctr"/>
        <c:lblOffset val="100"/>
        <c:noMultiLvlLbl val="0"/>
      </c:catAx>
      <c:valAx>
        <c:axId val="170046528"/>
        <c:scaling>
          <c:orientation val="minMax"/>
          <c:max val="100"/>
        </c:scaling>
        <c:delete val="0"/>
        <c:axPos val="l"/>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96640"/>
        <c:crosses val="autoZero"/>
        <c:crossBetween val="between"/>
      </c:valAx>
    </c:plotArea>
    <c:legend>
      <c:legendPos val="r"/>
      <c:layout>
        <c:manualLayout>
          <c:xMode val="edge"/>
          <c:yMode val="edge"/>
          <c:x val="0.81765502716415772"/>
          <c:y val="0.5331409125909734"/>
          <c:w val="0.16869827441782548"/>
          <c:h val="6.6248375104531521E-2"/>
        </c:manualLayout>
      </c:layout>
      <c:overlay val="0"/>
      <c:txPr>
        <a:bodyPr/>
        <a:lstStyle/>
        <a:p>
          <a:pPr>
            <a:defRPr sz="775" b="1"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800" b="1" i="0" u="none" strike="noStrike" baseline="0">
                <a:solidFill>
                  <a:srgbClr val="000000"/>
                </a:solidFill>
                <a:latin typeface="Calibri"/>
                <a:ea typeface="Calibri"/>
                <a:cs typeface="Calibri"/>
              </a:defRPr>
            </a:pPr>
            <a:r>
              <a:rPr lang="es-CL"/>
              <a:t>6.-  Equipo de Protección Personal</a:t>
            </a:r>
          </a:p>
        </c:rich>
      </c:tx>
      <c:overlay val="0"/>
    </c:title>
    <c:autoTitleDeleted val="0"/>
    <c:plotArea>
      <c:layout/>
      <c:barChart>
        <c:barDir val="col"/>
        <c:grouping val="clustered"/>
        <c:varyColors val="0"/>
        <c:ser>
          <c:idx val="1"/>
          <c:order val="0"/>
          <c:tx>
            <c:strRef>
              <c:f>hoja!$B$75</c:f>
              <c:strCache>
                <c:ptCount val="1"/>
                <c:pt idx="0">
                  <c:v>% de Cumplimiento</c:v>
                </c:pt>
              </c:strCache>
            </c:strRef>
          </c:tx>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L"/>
              </a:p>
            </c:txPr>
            <c:dLblPos val="ctr"/>
            <c:showLegendKey val="0"/>
            <c:showVal val="1"/>
            <c:showCatName val="0"/>
            <c:showSerName val="0"/>
            <c:showPercent val="0"/>
            <c:showBubbleSize val="0"/>
            <c:showLeaderLines val="0"/>
          </c:dLbls>
          <c:cat>
            <c:strRef>
              <c:f>hoja!$L$73:$L$74</c:f>
              <c:strCache>
                <c:ptCount val="2"/>
                <c:pt idx="0">
                  <c:v>6.1</c:v>
                </c:pt>
                <c:pt idx="1">
                  <c:v>6.2</c:v>
                </c:pt>
              </c:strCache>
            </c:strRef>
          </c:cat>
          <c:val>
            <c:numRef>
              <c:f>hoja!$S$73:$S$74</c:f>
              <c:numCache>
                <c:formatCode>General</c:formatCode>
                <c:ptCount val="2"/>
                <c:pt idx="0">
                  <c:v>100</c:v>
                </c:pt>
                <c:pt idx="1">
                  <c:v>100</c:v>
                </c:pt>
              </c:numCache>
            </c:numRef>
          </c:val>
        </c:ser>
        <c:dLbls>
          <c:showLegendKey val="0"/>
          <c:showVal val="0"/>
          <c:showCatName val="0"/>
          <c:showSerName val="0"/>
          <c:showPercent val="0"/>
          <c:showBubbleSize val="0"/>
        </c:dLbls>
        <c:gapWidth val="150"/>
        <c:axId val="170097152"/>
        <c:axId val="170048256"/>
      </c:barChart>
      <c:catAx>
        <c:axId val="170097152"/>
        <c:scaling>
          <c:orientation val="minMax"/>
        </c:scaling>
        <c:delete val="0"/>
        <c:axPos val="b"/>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48256"/>
        <c:crosses val="autoZero"/>
        <c:auto val="1"/>
        <c:lblAlgn val="ctr"/>
        <c:lblOffset val="100"/>
        <c:noMultiLvlLbl val="0"/>
      </c:catAx>
      <c:valAx>
        <c:axId val="170048256"/>
        <c:scaling>
          <c:orientation val="minMax"/>
          <c:max val="100"/>
        </c:scaling>
        <c:delete val="0"/>
        <c:axPos val="l"/>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97152"/>
        <c:crosses val="autoZero"/>
        <c:crossBetween val="between"/>
      </c:valAx>
    </c:plotArea>
    <c:legend>
      <c:legendPos val="r"/>
      <c:layout>
        <c:manualLayout>
          <c:xMode val="edge"/>
          <c:yMode val="edge"/>
          <c:x val="0.81765502716415772"/>
          <c:y val="0.52779564012831726"/>
          <c:w val="0.16869827441782548"/>
          <c:h val="7.2919218431029442E-2"/>
        </c:manualLayout>
      </c:layout>
      <c:overlay val="0"/>
      <c:txPr>
        <a:bodyPr/>
        <a:lstStyle/>
        <a:p>
          <a:pPr>
            <a:defRPr sz="775" b="1"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L"/>
              <a:t>7.- Estado y Mantenimiento de Herramientas y Equipos</a:t>
            </a:r>
          </a:p>
        </c:rich>
      </c:tx>
      <c:overlay val="0"/>
    </c:title>
    <c:autoTitleDeleted val="0"/>
    <c:plotArea>
      <c:layout/>
      <c:barChart>
        <c:barDir val="col"/>
        <c:grouping val="clustered"/>
        <c:varyColors val="0"/>
        <c:ser>
          <c:idx val="1"/>
          <c:order val="0"/>
          <c:tx>
            <c:strRef>
              <c:f>hoja!$B$75</c:f>
              <c:strCache>
                <c:ptCount val="1"/>
                <c:pt idx="0">
                  <c:v>% de Cumplimiento</c:v>
                </c:pt>
              </c:strCache>
            </c:strRef>
          </c:tx>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L"/>
              </a:p>
            </c:txPr>
            <c:dLblPos val="ctr"/>
            <c:showLegendKey val="0"/>
            <c:showVal val="1"/>
            <c:showCatName val="0"/>
            <c:showSerName val="0"/>
            <c:showPercent val="0"/>
            <c:showBubbleSize val="0"/>
            <c:showLeaderLines val="0"/>
          </c:dLbls>
          <c:cat>
            <c:strRef>
              <c:f>hoja!$L$76:$L$77</c:f>
              <c:strCache>
                <c:ptCount val="2"/>
                <c:pt idx="0">
                  <c:v>7.1</c:v>
                </c:pt>
                <c:pt idx="1">
                  <c:v>7.2</c:v>
                </c:pt>
              </c:strCache>
            </c:strRef>
          </c:cat>
          <c:val>
            <c:numRef>
              <c:f>hoja!$S$76:$S$77</c:f>
              <c:numCache>
                <c:formatCode>General</c:formatCode>
                <c:ptCount val="2"/>
                <c:pt idx="0">
                  <c:v>100</c:v>
                </c:pt>
                <c:pt idx="1">
                  <c:v>100</c:v>
                </c:pt>
              </c:numCache>
            </c:numRef>
          </c:val>
        </c:ser>
        <c:dLbls>
          <c:showLegendKey val="0"/>
          <c:showVal val="0"/>
          <c:showCatName val="0"/>
          <c:showSerName val="0"/>
          <c:showPercent val="0"/>
          <c:showBubbleSize val="0"/>
        </c:dLbls>
        <c:gapWidth val="150"/>
        <c:axId val="170097664"/>
        <c:axId val="170328640"/>
      </c:barChart>
      <c:catAx>
        <c:axId val="170097664"/>
        <c:scaling>
          <c:orientation val="minMax"/>
        </c:scaling>
        <c:delete val="0"/>
        <c:axPos val="b"/>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328640"/>
        <c:crosses val="autoZero"/>
        <c:auto val="1"/>
        <c:lblAlgn val="ctr"/>
        <c:lblOffset val="100"/>
        <c:noMultiLvlLbl val="0"/>
      </c:catAx>
      <c:valAx>
        <c:axId val="170328640"/>
        <c:scaling>
          <c:orientation val="minMax"/>
          <c:max val="100"/>
        </c:scaling>
        <c:delete val="0"/>
        <c:axPos val="l"/>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97664"/>
        <c:crosses val="autoZero"/>
        <c:crossBetween val="between"/>
      </c:valAx>
    </c:plotArea>
    <c:legend>
      <c:legendPos val="r"/>
      <c:layout>
        <c:manualLayout>
          <c:xMode val="edge"/>
          <c:yMode val="edge"/>
          <c:x val="0.81765502716415772"/>
          <c:y val="0.58682560513269177"/>
          <c:w val="0.16869827441782548"/>
          <c:h val="7.2919218431029442E-2"/>
        </c:manualLayout>
      </c:layout>
      <c:overlay val="0"/>
      <c:txPr>
        <a:bodyPr/>
        <a:lstStyle/>
        <a:p>
          <a:pPr>
            <a:defRPr sz="775" b="1"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800" b="1" i="0" u="none" strike="noStrike" baseline="0">
                <a:solidFill>
                  <a:srgbClr val="000000"/>
                </a:solidFill>
                <a:latin typeface="Calibri"/>
                <a:ea typeface="Calibri"/>
                <a:cs typeface="Calibri"/>
              </a:defRPr>
            </a:pPr>
            <a:r>
              <a:rPr lang="es-CL"/>
              <a:t>8.- Promoción de la Prevención de Riesgos</a:t>
            </a:r>
          </a:p>
        </c:rich>
      </c:tx>
      <c:overlay val="0"/>
    </c:title>
    <c:autoTitleDeleted val="0"/>
    <c:plotArea>
      <c:layout>
        <c:manualLayout>
          <c:layoutTarget val="inner"/>
          <c:xMode val="edge"/>
          <c:yMode val="edge"/>
          <c:x val="6.2787896193826839E-2"/>
          <c:y val="0.18515977582010171"/>
          <c:w val="0.75719391459046348"/>
          <c:h val="0.70460192475940508"/>
        </c:manualLayout>
      </c:layout>
      <c:barChart>
        <c:barDir val="col"/>
        <c:grouping val="clustered"/>
        <c:varyColors val="0"/>
        <c:ser>
          <c:idx val="1"/>
          <c:order val="0"/>
          <c:tx>
            <c:strRef>
              <c:f>hoja!$B$75</c:f>
              <c:strCache>
                <c:ptCount val="1"/>
                <c:pt idx="0">
                  <c:v>% de Cumplimiento</c:v>
                </c:pt>
              </c:strCache>
            </c:strRef>
          </c:tx>
          <c:spPr>
            <a:solidFill>
              <a:srgbClr val="FFFF00"/>
            </a:solidFill>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L"/>
              </a:p>
            </c:txPr>
            <c:dLblPos val="ctr"/>
            <c:showLegendKey val="0"/>
            <c:showVal val="1"/>
            <c:showCatName val="0"/>
            <c:showSerName val="0"/>
            <c:showPercent val="0"/>
            <c:showBubbleSize val="0"/>
            <c:showLeaderLines val="0"/>
          </c:dLbls>
          <c:cat>
            <c:strRef>
              <c:f>hoja!$L$79:$L$80</c:f>
              <c:strCache>
                <c:ptCount val="2"/>
                <c:pt idx="0">
                  <c:v>8.1</c:v>
                </c:pt>
                <c:pt idx="1">
                  <c:v>8.2</c:v>
                </c:pt>
              </c:strCache>
            </c:strRef>
          </c:cat>
          <c:val>
            <c:numRef>
              <c:f>hoja!$S$79:$S$80</c:f>
              <c:numCache>
                <c:formatCode>General</c:formatCode>
                <c:ptCount val="2"/>
                <c:pt idx="0">
                  <c:v>100</c:v>
                </c:pt>
                <c:pt idx="1">
                  <c:v>100</c:v>
                </c:pt>
              </c:numCache>
            </c:numRef>
          </c:val>
        </c:ser>
        <c:dLbls>
          <c:showLegendKey val="0"/>
          <c:showVal val="0"/>
          <c:showCatName val="0"/>
          <c:showSerName val="0"/>
          <c:showPercent val="0"/>
          <c:showBubbleSize val="0"/>
        </c:dLbls>
        <c:gapWidth val="150"/>
        <c:axId val="170098176"/>
        <c:axId val="170330368"/>
      </c:barChart>
      <c:catAx>
        <c:axId val="170098176"/>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330368"/>
        <c:crosses val="autoZero"/>
        <c:auto val="1"/>
        <c:lblAlgn val="ctr"/>
        <c:lblOffset val="100"/>
        <c:noMultiLvlLbl val="0"/>
      </c:catAx>
      <c:valAx>
        <c:axId val="170330368"/>
        <c:scaling>
          <c:orientation val="minMax"/>
          <c:max val="100"/>
        </c:scaling>
        <c:delete val="0"/>
        <c:axPos val="l"/>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L"/>
          </a:p>
        </c:txPr>
        <c:crossAx val="170098176"/>
        <c:crosses val="autoZero"/>
        <c:crossBetween val="between"/>
      </c:valAx>
    </c:plotArea>
    <c:legend>
      <c:legendPos val="r"/>
      <c:layout>
        <c:manualLayout>
          <c:xMode val="edge"/>
          <c:yMode val="edge"/>
          <c:x val="0.8176550533922986"/>
          <c:y val="0.52807012984763047"/>
          <c:w val="0.16869825061821608"/>
          <c:h val="6.9309356132463695E-2"/>
        </c:manualLayout>
      </c:layout>
      <c:overlay val="0"/>
      <c:txPr>
        <a:bodyPr/>
        <a:lstStyle/>
        <a:p>
          <a:pPr>
            <a:defRPr sz="775" b="1"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17317</xdr:rowOff>
    </xdr:from>
    <xdr:to>
      <xdr:col>2</xdr:col>
      <xdr:colOff>728147</xdr:colOff>
      <xdr:row>4</xdr:row>
      <xdr:rowOff>24545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1840"/>
          <a:ext cx="207030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104775</xdr:rowOff>
    </xdr:from>
    <xdr:to>
      <xdr:col>2</xdr:col>
      <xdr:colOff>104775</xdr:colOff>
      <xdr:row>4</xdr:row>
      <xdr:rowOff>0</xdr:rowOff>
    </xdr:to>
    <xdr:pic>
      <xdr:nvPicPr>
        <xdr:cNvPr id="35144" name="Imagen 8" descr="Descripción: nuevo logo cona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04775"/>
          <a:ext cx="15144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0</xdr:row>
      <xdr:rowOff>133350</xdr:rowOff>
    </xdr:from>
    <xdr:to>
      <xdr:col>2</xdr:col>
      <xdr:colOff>638175</xdr:colOff>
      <xdr:row>4</xdr:row>
      <xdr:rowOff>28575</xdr:rowOff>
    </xdr:to>
    <xdr:pic>
      <xdr:nvPicPr>
        <xdr:cNvPr id="35145" name="Imagen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5925" y="133350"/>
          <a:ext cx="4286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0</xdr:rowOff>
    </xdr:from>
    <xdr:to>
      <xdr:col>10</xdr:col>
      <xdr:colOff>0</xdr:colOff>
      <xdr:row>39</xdr:row>
      <xdr:rowOff>104775</xdr:rowOff>
    </xdr:to>
    <xdr:graphicFrame macro="">
      <xdr:nvGraphicFramePr>
        <xdr:cNvPr id="831050"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41</xdr:row>
      <xdr:rowOff>0</xdr:rowOff>
    </xdr:from>
    <xdr:to>
      <xdr:col>6</xdr:col>
      <xdr:colOff>1276350</xdr:colOff>
      <xdr:row>57</xdr:row>
      <xdr:rowOff>152400</xdr:rowOff>
    </xdr:to>
    <xdr:graphicFrame macro="">
      <xdr:nvGraphicFramePr>
        <xdr:cNvPr id="831051"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6</xdr:col>
      <xdr:colOff>1276350</xdr:colOff>
      <xdr:row>70</xdr:row>
      <xdr:rowOff>0</xdr:rowOff>
    </xdr:to>
    <xdr:graphicFrame macro="">
      <xdr:nvGraphicFramePr>
        <xdr:cNvPr id="831052"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70</xdr:row>
      <xdr:rowOff>0</xdr:rowOff>
    </xdr:from>
    <xdr:to>
      <xdr:col>6</xdr:col>
      <xdr:colOff>1276350</xdr:colOff>
      <xdr:row>86</xdr:row>
      <xdr:rowOff>152400</xdr:rowOff>
    </xdr:to>
    <xdr:graphicFrame macro="">
      <xdr:nvGraphicFramePr>
        <xdr:cNvPr id="831053"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87</xdr:row>
      <xdr:rowOff>0</xdr:rowOff>
    </xdr:from>
    <xdr:to>
      <xdr:col>6</xdr:col>
      <xdr:colOff>1276350</xdr:colOff>
      <xdr:row>103</xdr:row>
      <xdr:rowOff>152400</xdr:rowOff>
    </xdr:to>
    <xdr:graphicFrame macro="">
      <xdr:nvGraphicFramePr>
        <xdr:cNvPr id="831054" name="1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104</xdr:row>
      <xdr:rowOff>0</xdr:rowOff>
    </xdr:from>
    <xdr:to>
      <xdr:col>6</xdr:col>
      <xdr:colOff>1276350</xdr:colOff>
      <xdr:row>120</xdr:row>
      <xdr:rowOff>152400</xdr:rowOff>
    </xdr:to>
    <xdr:graphicFrame macro="">
      <xdr:nvGraphicFramePr>
        <xdr:cNvPr id="831055"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121</xdr:row>
      <xdr:rowOff>0</xdr:rowOff>
    </xdr:from>
    <xdr:to>
      <xdr:col>6</xdr:col>
      <xdr:colOff>1276350</xdr:colOff>
      <xdr:row>137</xdr:row>
      <xdr:rowOff>152400</xdr:rowOff>
    </xdr:to>
    <xdr:graphicFrame macro="">
      <xdr:nvGraphicFramePr>
        <xdr:cNvPr id="831056" name="1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138</xdr:row>
      <xdr:rowOff>0</xdr:rowOff>
    </xdr:from>
    <xdr:to>
      <xdr:col>6</xdr:col>
      <xdr:colOff>1276350</xdr:colOff>
      <xdr:row>154</xdr:row>
      <xdr:rowOff>152400</xdr:rowOff>
    </xdr:to>
    <xdr:graphicFrame macro="">
      <xdr:nvGraphicFramePr>
        <xdr:cNvPr id="831057" name="1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155</xdr:row>
      <xdr:rowOff>0</xdr:rowOff>
    </xdr:from>
    <xdr:to>
      <xdr:col>6</xdr:col>
      <xdr:colOff>1276350</xdr:colOff>
      <xdr:row>171</xdr:row>
      <xdr:rowOff>152400</xdr:rowOff>
    </xdr:to>
    <xdr:graphicFrame macro="">
      <xdr:nvGraphicFramePr>
        <xdr:cNvPr id="831058"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173</xdr:row>
      <xdr:rowOff>0</xdr:rowOff>
    </xdr:from>
    <xdr:to>
      <xdr:col>6</xdr:col>
      <xdr:colOff>1266825</xdr:colOff>
      <xdr:row>190</xdr:row>
      <xdr:rowOff>0</xdr:rowOff>
    </xdr:to>
    <xdr:graphicFrame macro="">
      <xdr:nvGraphicFramePr>
        <xdr:cNvPr id="831059" name="2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192</xdr:row>
      <xdr:rowOff>19050</xdr:rowOff>
    </xdr:from>
    <xdr:to>
      <xdr:col>5</xdr:col>
      <xdr:colOff>1085850</xdr:colOff>
      <xdr:row>217</xdr:row>
      <xdr:rowOff>161925</xdr:rowOff>
    </xdr:to>
    <xdr:graphicFrame macro="">
      <xdr:nvGraphicFramePr>
        <xdr:cNvPr id="831060" name="2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66675</xdr:colOff>
      <xdr:row>0</xdr:row>
      <xdr:rowOff>104775</xdr:rowOff>
    </xdr:from>
    <xdr:to>
      <xdr:col>1</xdr:col>
      <xdr:colOff>571500</xdr:colOff>
      <xdr:row>4</xdr:row>
      <xdr:rowOff>0</xdr:rowOff>
    </xdr:to>
    <xdr:pic>
      <xdr:nvPicPr>
        <xdr:cNvPr id="831061" name="Imagen 8" descr="Descripción: nuevo logo conaf"/>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675" y="104775"/>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0</xdr:row>
      <xdr:rowOff>123825</xdr:rowOff>
    </xdr:from>
    <xdr:to>
      <xdr:col>2</xdr:col>
      <xdr:colOff>381000</xdr:colOff>
      <xdr:row>4</xdr:row>
      <xdr:rowOff>19050</xdr:rowOff>
    </xdr:to>
    <xdr:pic>
      <xdr:nvPicPr>
        <xdr:cNvPr id="831062" name="Imagen 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6375" y="123825"/>
          <a:ext cx="4286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tabSelected="1" zoomScale="110" zoomScaleNormal="110" workbookViewId="0">
      <selection activeCell="R24" sqref="R24"/>
    </sheetView>
  </sheetViews>
  <sheetFormatPr baseColWidth="10" defaultRowHeight="12.75"/>
  <cols>
    <col min="1" max="1" width="8.7109375" customWidth="1"/>
    <col min="6" max="6" width="13.140625" customWidth="1"/>
    <col min="10" max="10" width="16.140625" customWidth="1"/>
    <col min="11" max="11" width="11.85546875" customWidth="1"/>
    <col min="12" max="12" width="12.42578125" customWidth="1"/>
    <col min="13" max="13" width="9.42578125" customWidth="1"/>
    <col min="15" max="15" width="23" customWidth="1"/>
  </cols>
  <sheetData>
    <row r="1" spans="1:18">
      <c r="A1" s="156"/>
      <c r="B1" s="157"/>
      <c r="C1" s="158"/>
      <c r="D1" s="165" t="s">
        <v>235</v>
      </c>
      <c r="E1" s="166"/>
      <c r="F1" s="166"/>
      <c r="G1" s="166"/>
      <c r="H1" s="166"/>
      <c r="I1" s="166"/>
      <c r="J1" s="166"/>
      <c r="K1" s="166"/>
      <c r="L1" s="166"/>
      <c r="M1" s="166"/>
      <c r="N1" s="166"/>
      <c r="O1" s="167"/>
    </row>
    <row r="2" spans="1:18">
      <c r="A2" s="159"/>
      <c r="B2" s="160"/>
      <c r="C2" s="161"/>
      <c r="D2" s="168" t="s">
        <v>250</v>
      </c>
      <c r="E2" s="169"/>
      <c r="F2" s="169"/>
      <c r="G2" s="169"/>
      <c r="H2" s="169"/>
      <c r="I2" s="169"/>
      <c r="J2" s="169"/>
      <c r="K2" s="169"/>
      <c r="L2" s="169"/>
      <c r="M2" s="169"/>
      <c r="N2" s="170"/>
      <c r="O2" s="38" t="s">
        <v>205</v>
      </c>
    </row>
    <row r="3" spans="1:18">
      <c r="A3" s="159"/>
      <c r="B3" s="160"/>
      <c r="C3" s="161"/>
      <c r="D3" s="171"/>
      <c r="E3" s="172"/>
      <c r="F3" s="172"/>
      <c r="G3" s="172"/>
      <c r="H3" s="172"/>
      <c r="I3" s="172"/>
      <c r="J3" s="172"/>
      <c r="K3" s="172"/>
      <c r="L3" s="172"/>
      <c r="M3" s="172"/>
      <c r="N3" s="173"/>
      <c r="O3" s="38" t="s">
        <v>248</v>
      </c>
    </row>
    <row r="4" spans="1:18" ht="24.75" customHeight="1">
      <c r="A4" s="159"/>
      <c r="B4" s="160"/>
      <c r="C4" s="161"/>
      <c r="D4" s="171"/>
      <c r="E4" s="172"/>
      <c r="F4" s="172"/>
      <c r="G4" s="172"/>
      <c r="H4" s="172"/>
      <c r="I4" s="172"/>
      <c r="J4" s="172"/>
      <c r="K4" s="172"/>
      <c r="L4" s="172"/>
      <c r="M4" s="172"/>
      <c r="N4" s="173"/>
      <c r="O4" s="38" t="s">
        <v>249</v>
      </c>
    </row>
    <row r="5" spans="1:18" ht="14.25" customHeight="1" thickBot="1">
      <c r="A5" s="162"/>
      <c r="B5" s="163"/>
      <c r="C5" s="164"/>
      <c r="D5" s="174"/>
      <c r="E5" s="175"/>
      <c r="F5" s="175"/>
      <c r="G5" s="175"/>
      <c r="H5" s="175"/>
      <c r="I5" s="175"/>
      <c r="J5" s="175"/>
      <c r="K5" s="175"/>
      <c r="L5" s="175"/>
      <c r="M5" s="175"/>
      <c r="N5" s="176"/>
      <c r="O5" s="39" t="s">
        <v>32</v>
      </c>
    </row>
    <row r="6" spans="1:18" ht="15.75" thickBot="1">
      <c r="A6" s="177" t="s">
        <v>30</v>
      </c>
      <c r="B6" s="178"/>
      <c r="C6" s="179"/>
      <c r="D6" s="180"/>
      <c r="E6" s="177" t="s">
        <v>31</v>
      </c>
      <c r="F6" s="181"/>
      <c r="G6" s="178"/>
      <c r="H6" s="182"/>
      <c r="I6" s="183"/>
      <c r="J6" s="40" t="s">
        <v>33</v>
      </c>
      <c r="K6" s="184"/>
      <c r="L6" s="185"/>
      <c r="M6" s="185"/>
      <c r="N6" s="186"/>
      <c r="O6" s="187"/>
    </row>
    <row r="7" spans="1:18" ht="15">
      <c r="A7" s="190" t="s">
        <v>251</v>
      </c>
      <c r="B7" s="191"/>
      <c r="C7" s="191"/>
      <c r="D7" s="191"/>
      <c r="E7" s="192"/>
      <c r="F7" s="41" t="s">
        <v>206</v>
      </c>
      <c r="G7" s="193" t="s">
        <v>4</v>
      </c>
      <c r="H7" s="194"/>
      <c r="I7" s="194"/>
      <c r="J7" s="195"/>
      <c r="K7" s="42" t="s">
        <v>206</v>
      </c>
      <c r="L7" s="196" t="s">
        <v>7</v>
      </c>
      <c r="M7" s="197"/>
      <c r="N7" s="198"/>
      <c r="O7" s="188"/>
    </row>
    <row r="8" spans="1:18">
      <c r="A8" s="199"/>
      <c r="B8" s="200"/>
      <c r="C8" s="200"/>
      <c r="D8" s="200"/>
      <c r="E8" s="201"/>
      <c r="F8" s="44"/>
      <c r="G8" s="141"/>
      <c r="H8" s="142"/>
      <c r="I8" s="142"/>
      <c r="J8" s="143"/>
      <c r="K8" s="45"/>
      <c r="L8" s="202"/>
      <c r="M8" s="203"/>
      <c r="N8" s="204"/>
      <c r="O8" s="188"/>
    </row>
    <row r="9" spans="1:18">
      <c r="A9" s="199"/>
      <c r="B9" s="200"/>
      <c r="C9" s="200"/>
      <c r="D9" s="200"/>
      <c r="E9" s="201"/>
      <c r="F9" s="43"/>
      <c r="G9" s="141"/>
      <c r="H9" s="142"/>
      <c r="I9" s="142"/>
      <c r="J9" s="143"/>
      <c r="K9" s="46"/>
      <c r="L9" s="202"/>
      <c r="M9" s="203"/>
      <c r="N9" s="204"/>
      <c r="O9" s="188"/>
    </row>
    <row r="10" spans="1:18" ht="13.5" thickBot="1">
      <c r="A10" s="199"/>
      <c r="B10" s="200"/>
      <c r="C10" s="200"/>
      <c r="D10" s="200"/>
      <c r="E10" s="201"/>
      <c r="F10" s="47"/>
      <c r="G10" s="141"/>
      <c r="H10" s="142"/>
      <c r="I10" s="142"/>
      <c r="J10" s="143"/>
      <c r="K10" s="48"/>
      <c r="L10" s="144"/>
      <c r="M10" s="145"/>
      <c r="N10" s="146"/>
      <c r="O10" s="189"/>
    </row>
    <row r="11" spans="1:18" ht="24.75" thickBot="1">
      <c r="A11" s="49" t="s">
        <v>34</v>
      </c>
      <c r="B11" s="147" t="s">
        <v>5</v>
      </c>
      <c r="C11" s="148"/>
      <c r="D11" s="148"/>
      <c r="E11" s="149"/>
      <c r="F11" s="50" t="s">
        <v>35</v>
      </c>
      <c r="G11" s="147" t="s">
        <v>36</v>
      </c>
      <c r="H11" s="148"/>
      <c r="I11" s="149"/>
      <c r="J11" s="51" t="s">
        <v>37</v>
      </c>
      <c r="K11" s="51" t="s">
        <v>38</v>
      </c>
      <c r="L11" s="51" t="s">
        <v>39</v>
      </c>
      <c r="M11" s="51" t="s">
        <v>40</v>
      </c>
      <c r="N11" s="51" t="s">
        <v>41</v>
      </c>
      <c r="O11" s="50" t="s">
        <v>6</v>
      </c>
    </row>
    <row r="12" spans="1:18" ht="12.75" customHeight="1">
      <c r="A12" s="52">
        <v>1</v>
      </c>
      <c r="B12" s="205" t="s">
        <v>44</v>
      </c>
      <c r="C12" s="206"/>
      <c r="D12" s="206"/>
      <c r="E12" s="206"/>
      <c r="F12" s="206"/>
      <c r="G12" s="206"/>
      <c r="H12" s="206"/>
      <c r="I12" s="206"/>
      <c r="J12" s="206"/>
      <c r="K12" s="206"/>
      <c r="L12" s="206"/>
      <c r="M12" s="206"/>
      <c r="N12" s="53"/>
      <c r="O12" s="54"/>
    </row>
    <row r="13" spans="1:18" ht="144" customHeight="1">
      <c r="A13" s="55" t="s">
        <v>42</v>
      </c>
      <c r="B13" s="124" t="s">
        <v>54</v>
      </c>
      <c r="C13" s="125"/>
      <c r="D13" s="125"/>
      <c r="E13" s="126"/>
      <c r="F13" s="56" t="s">
        <v>242</v>
      </c>
      <c r="G13" s="113" t="s">
        <v>264</v>
      </c>
      <c r="H13" s="113"/>
      <c r="I13" s="113"/>
      <c r="J13" s="56" t="s">
        <v>45</v>
      </c>
      <c r="K13" s="56" t="s">
        <v>46</v>
      </c>
      <c r="L13" s="56" t="s">
        <v>47</v>
      </c>
      <c r="M13" s="56" t="s">
        <v>40</v>
      </c>
      <c r="N13" s="56" t="s">
        <v>37</v>
      </c>
      <c r="O13" s="58"/>
      <c r="R13" t="s">
        <v>247</v>
      </c>
    </row>
    <row r="14" spans="1:18" ht="48.75" customHeight="1">
      <c r="A14" s="55" t="s">
        <v>62</v>
      </c>
      <c r="B14" s="99" t="s">
        <v>55</v>
      </c>
      <c r="C14" s="99"/>
      <c r="D14" s="99"/>
      <c r="E14" s="99"/>
      <c r="F14" s="59" t="s">
        <v>2</v>
      </c>
      <c r="G14" s="113" t="s">
        <v>236</v>
      </c>
      <c r="H14" s="113"/>
      <c r="I14" s="113"/>
      <c r="J14" s="56" t="s">
        <v>48</v>
      </c>
      <c r="K14" s="56" t="s">
        <v>49</v>
      </c>
      <c r="L14" s="56" t="s">
        <v>50</v>
      </c>
      <c r="M14" s="56" t="s">
        <v>40</v>
      </c>
      <c r="N14" s="56" t="s">
        <v>37</v>
      </c>
      <c r="O14" s="58"/>
    </row>
    <row r="15" spans="1:18" ht="84" customHeight="1">
      <c r="A15" s="60" t="s">
        <v>71</v>
      </c>
      <c r="B15" s="99" t="s">
        <v>56</v>
      </c>
      <c r="C15" s="99"/>
      <c r="D15" s="99"/>
      <c r="E15" s="99"/>
      <c r="F15" s="56" t="s">
        <v>242</v>
      </c>
      <c r="G15" s="113" t="s">
        <v>8</v>
      </c>
      <c r="H15" s="113"/>
      <c r="I15" s="113"/>
      <c r="J15" s="56" t="s">
        <v>51</v>
      </c>
      <c r="K15" s="56" t="s">
        <v>52</v>
      </c>
      <c r="L15" s="56" t="s">
        <v>53</v>
      </c>
      <c r="M15" s="56" t="s">
        <v>40</v>
      </c>
      <c r="N15" s="56" t="s">
        <v>37</v>
      </c>
      <c r="O15" s="58"/>
    </row>
    <row r="16" spans="1:18" ht="62.25" customHeight="1">
      <c r="A16" s="55" t="s">
        <v>85</v>
      </c>
      <c r="B16" s="99" t="s">
        <v>57</v>
      </c>
      <c r="C16" s="99"/>
      <c r="D16" s="99"/>
      <c r="E16" s="99"/>
      <c r="F16" s="56" t="s">
        <v>26</v>
      </c>
      <c r="G16" s="113" t="s">
        <v>25</v>
      </c>
      <c r="H16" s="113"/>
      <c r="I16" s="113"/>
      <c r="J16" s="56" t="s">
        <v>243</v>
      </c>
      <c r="K16" s="56" t="s">
        <v>244</v>
      </c>
      <c r="L16" s="56" t="s">
        <v>245</v>
      </c>
      <c r="M16" s="56" t="s">
        <v>40</v>
      </c>
      <c r="N16" s="56" t="s">
        <v>37</v>
      </c>
      <c r="O16" s="58"/>
    </row>
    <row r="17" spans="1:15" ht="62.25" customHeight="1">
      <c r="A17" s="60" t="s">
        <v>97</v>
      </c>
      <c r="B17" s="99" t="s">
        <v>231</v>
      </c>
      <c r="C17" s="99"/>
      <c r="D17" s="99"/>
      <c r="E17" s="99"/>
      <c r="F17" s="59" t="s">
        <v>2</v>
      </c>
      <c r="G17" s="113" t="s">
        <v>27</v>
      </c>
      <c r="H17" s="113"/>
      <c r="I17" s="113"/>
      <c r="J17" s="56" t="s">
        <v>58</v>
      </c>
      <c r="K17" s="56" t="s">
        <v>43</v>
      </c>
      <c r="L17" s="56" t="s">
        <v>59</v>
      </c>
      <c r="M17" s="56" t="s">
        <v>40</v>
      </c>
      <c r="N17" s="56" t="s">
        <v>37</v>
      </c>
      <c r="O17" s="58"/>
    </row>
    <row r="18" spans="1:15" ht="113.25" customHeight="1">
      <c r="A18" s="55" t="s">
        <v>104</v>
      </c>
      <c r="B18" s="99" t="s">
        <v>60</v>
      </c>
      <c r="C18" s="99"/>
      <c r="D18" s="99"/>
      <c r="E18" s="99"/>
      <c r="F18" s="59" t="s">
        <v>2</v>
      </c>
      <c r="G18" s="113" t="s">
        <v>28</v>
      </c>
      <c r="H18" s="113"/>
      <c r="I18" s="113"/>
      <c r="J18" s="56" t="s">
        <v>252</v>
      </c>
      <c r="K18" s="56" t="s">
        <v>254</v>
      </c>
      <c r="L18" s="56" t="s">
        <v>253</v>
      </c>
      <c r="M18" s="56" t="s">
        <v>40</v>
      </c>
      <c r="N18" s="56" t="s">
        <v>37</v>
      </c>
      <c r="O18" s="58"/>
    </row>
    <row r="19" spans="1:15" ht="12.75" customHeight="1">
      <c r="A19" s="52">
        <v>2</v>
      </c>
      <c r="B19" s="133" t="s">
        <v>61</v>
      </c>
      <c r="C19" s="134"/>
      <c r="D19" s="134"/>
      <c r="E19" s="134"/>
      <c r="F19" s="134"/>
      <c r="G19" s="134"/>
      <c r="H19" s="134"/>
      <c r="I19" s="134"/>
      <c r="J19" s="134"/>
      <c r="K19" s="134"/>
      <c r="L19" s="134"/>
      <c r="M19" s="134"/>
      <c r="N19" s="61"/>
      <c r="O19" s="62"/>
    </row>
    <row r="20" spans="1:15" ht="164.25" customHeight="1">
      <c r="A20" s="55" t="s">
        <v>129</v>
      </c>
      <c r="B20" s="99" t="s">
        <v>237</v>
      </c>
      <c r="C20" s="99"/>
      <c r="D20" s="99"/>
      <c r="E20" s="99"/>
      <c r="F20" s="59" t="s">
        <v>2</v>
      </c>
      <c r="G20" s="113" t="s">
        <v>238</v>
      </c>
      <c r="H20" s="113"/>
      <c r="I20" s="113"/>
      <c r="J20" s="56" t="s">
        <v>63</v>
      </c>
      <c r="K20" s="56" t="s">
        <v>64</v>
      </c>
      <c r="L20" s="56" t="s">
        <v>65</v>
      </c>
      <c r="M20" s="56" t="s">
        <v>40</v>
      </c>
      <c r="N20" s="56" t="s">
        <v>37</v>
      </c>
      <c r="O20" s="58"/>
    </row>
    <row r="21" spans="1:15" ht="66" customHeight="1">
      <c r="A21" s="55" t="s">
        <v>130</v>
      </c>
      <c r="B21" s="99" t="s">
        <v>66</v>
      </c>
      <c r="C21" s="99"/>
      <c r="D21" s="99"/>
      <c r="E21" s="99"/>
      <c r="F21" s="59" t="s">
        <v>2</v>
      </c>
      <c r="G21" s="113" t="s">
        <v>13</v>
      </c>
      <c r="H21" s="113"/>
      <c r="I21" s="113"/>
      <c r="J21" s="56" t="s">
        <v>67</v>
      </c>
      <c r="K21" s="56" t="s">
        <v>68</v>
      </c>
      <c r="L21" s="56" t="s">
        <v>69</v>
      </c>
      <c r="M21" s="56" t="s">
        <v>40</v>
      </c>
      <c r="N21" s="56" t="s">
        <v>37</v>
      </c>
      <c r="O21" s="58"/>
    </row>
    <row r="22" spans="1:15" ht="12.75" customHeight="1">
      <c r="A22" s="52">
        <v>3</v>
      </c>
      <c r="B22" s="133" t="s">
        <v>70</v>
      </c>
      <c r="C22" s="134"/>
      <c r="D22" s="134"/>
      <c r="E22" s="134"/>
      <c r="F22" s="134"/>
      <c r="G22" s="134"/>
      <c r="H22" s="134"/>
      <c r="I22" s="134"/>
      <c r="J22" s="134"/>
      <c r="K22" s="134"/>
      <c r="L22" s="134"/>
      <c r="M22" s="134"/>
      <c r="N22" s="61"/>
      <c r="O22" s="62"/>
    </row>
    <row r="23" spans="1:15" ht="96" customHeight="1">
      <c r="A23" s="55" t="s">
        <v>131</v>
      </c>
      <c r="B23" s="99" t="s">
        <v>72</v>
      </c>
      <c r="C23" s="99"/>
      <c r="D23" s="99"/>
      <c r="E23" s="99"/>
      <c r="F23" s="56" t="s">
        <v>242</v>
      </c>
      <c r="G23" s="113" t="s">
        <v>29</v>
      </c>
      <c r="H23" s="113"/>
      <c r="I23" s="113"/>
      <c r="J23" s="56" t="s">
        <v>73</v>
      </c>
      <c r="K23" s="56" t="s">
        <v>43</v>
      </c>
      <c r="L23" s="56" t="s">
        <v>74</v>
      </c>
      <c r="M23" s="56" t="s">
        <v>40</v>
      </c>
      <c r="N23" s="56" t="s">
        <v>37</v>
      </c>
      <c r="O23" s="58"/>
    </row>
    <row r="24" spans="1:15" ht="109.5" customHeight="1">
      <c r="A24" s="60" t="s">
        <v>132</v>
      </c>
      <c r="B24" s="99" t="s">
        <v>75</v>
      </c>
      <c r="C24" s="99"/>
      <c r="D24" s="99"/>
      <c r="E24" s="99"/>
      <c r="F24" s="56" t="s">
        <v>9</v>
      </c>
      <c r="G24" s="113" t="s">
        <v>265</v>
      </c>
      <c r="H24" s="113"/>
      <c r="I24" s="113"/>
      <c r="J24" s="56" t="s">
        <v>76</v>
      </c>
      <c r="K24" s="56" t="s">
        <v>77</v>
      </c>
      <c r="L24" s="56" t="s">
        <v>78</v>
      </c>
      <c r="M24" s="56" t="s">
        <v>40</v>
      </c>
      <c r="N24" s="56" t="s">
        <v>37</v>
      </c>
      <c r="O24" s="58"/>
    </row>
    <row r="25" spans="1:15" ht="71.25" customHeight="1">
      <c r="A25" s="55" t="s">
        <v>133</v>
      </c>
      <c r="B25" s="124" t="s">
        <v>79</v>
      </c>
      <c r="C25" s="125"/>
      <c r="D25" s="125"/>
      <c r="E25" s="126"/>
      <c r="F25" s="56" t="s">
        <v>246</v>
      </c>
      <c r="G25" s="113" t="s">
        <v>10</v>
      </c>
      <c r="H25" s="113"/>
      <c r="I25" s="113"/>
      <c r="J25" s="56" t="s">
        <v>80</v>
      </c>
      <c r="K25" s="56" t="s">
        <v>43</v>
      </c>
      <c r="L25" s="56" t="s">
        <v>81</v>
      </c>
      <c r="M25" s="56" t="s">
        <v>40</v>
      </c>
      <c r="N25" s="56" t="s">
        <v>37</v>
      </c>
      <c r="O25" s="58"/>
    </row>
    <row r="26" spans="1:15" ht="44.25" customHeight="1">
      <c r="A26" s="55" t="s">
        <v>140</v>
      </c>
      <c r="B26" s="99" t="s">
        <v>82</v>
      </c>
      <c r="C26" s="99"/>
      <c r="D26" s="99"/>
      <c r="E26" s="99"/>
      <c r="F26" s="56" t="s">
        <v>9</v>
      </c>
      <c r="G26" s="113" t="s">
        <v>0</v>
      </c>
      <c r="H26" s="113"/>
      <c r="I26" s="113"/>
      <c r="J26" s="56" t="s">
        <v>83</v>
      </c>
      <c r="K26" s="56" t="s">
        <v>43</v>
      </c>
      <c r="L26" s="56" t="s">
        <v>84</v>
      </c>
      <c r="M26" s="56" t="s">
        <v>40</v>
      </c>
      <c r="N26" s="56" t="s">
        <v>37</v>
      </c>
      <c r="O26" s="58"/>
    </row>
    <row r="27" spans="1:15" ht="12.75" customHeight="1">
      <c r="A27" s="52">
        <v>4</v>
      </c>
      <c r="B27" s="133" t="s">
        <v>86</v>
      </c>
      <c r="C27" s="134"/>
      <c r="D27" s="134"/>
      <c r="E27" s="134"/>
      <c r="F27" s="134"/>
      <c r="G27" s="134"/>
      <c r="H27" s="134"/>
      <c r="I27" s="134"/>
      <c r="J27" s="134"/>
      <c r="K27" s="134"/>
      <c r="L27" s="134"/>
      <c r="M27" s="134"/>
      <c r="N27" s="61"/>
      <c r="O27" s="62"/>
    </row>
    <row r="28" spans="1:15" ht="168" customHeight="1">
      <c r="A28" s="92" t="s">
        <v>134</v>
      </c>
      <c r="B28" s="99" t="s">
        <v>239</v>
      </c>
      <c r="C28" s="99"/>
      <c r="D28" s="99"/>
      <c r="E28" s="99"/>
      <c r="F28" s="59" t="s">
        <v>2</v>
      </c>
      <c r="G28" s="113" t="s">
        <v>255</v>
      </c>
      <c r="H28" s="113"/>
      <c r="I28" s="113"/>
      <c r="J28" s="56" t="s">
        <v>87</v>
      </c>
      <c r="K28" s="56" t="s">
        <v>43</v>
      </c>
      <c r="L28" s="56" t="s">
        <v>232</v>
      </c>
      <c r="M28" s="56" t="s">
        <v>40</v>
      </c>
      <c r="N28" s="56" t="s">
        <v>37</v>
      </c>
      <c r="O28" s="80"/>
    </row>
    <row r="29" spans="1:15" ht="186" customHeight="1">
      <c r="A29" s="93"/>
      <c r="B29" s="99" t="s">
        <v>240</v>
      </c>
      <c r="C29" s="99"/>
      <c r="D29" s="99"/>
      <c r="E29" s="99"/>
      <c r="F29" s="59" t="s">
        <v>2</v>
      </c>
      <c r="G29" s="113" t="s">
        <v>256</v>
      </c>
      <c r="H29" s="113"/>
      <c r="I29" s="113"/>
      <c r="J29" s="56" t="s">
        <v>88</v>
      </c>
      <c r="K29" s="56" t="s">
        <v>43</v>
      </c>
      <c r="L29" s="56" t="s">
        <v>89</v>
      </c>
      <c r="M29" s="56" t="s">
        <v>40</v>
      </c>
      <c r="N29" s="56" t="s">
        <v>37</v>
      </c>
      <c r="O29" s="58"/>
    </row>
    <row r="30" spans="1:15" ht="12.75" customHeight="1">
      <c r="A30" s="52">
        <v>5</v>
      </c>
      <c r="B30" s="133" t="s">
        <v>90</v>
      </c>
      <c r="C30" s="134"/>
      <c r="D30" s="134"/>
      <c r="E30" s="134"/>
      <c r="F30" s="134"/>
      <c r="G30" s="134"/>
      <c r="H30" s="134"/>
      <c r="I30" s="134"/>
      <c r="J30" s="134"/>
      <c r="K30" s="134"/>
      <c r="L30" s="134"/>
      <c r="M30" s="134"/>
      <c r="N30" s="61"/>
      <c r="O30" s="62"/>
    </row>
    <row r="31" spans="1:15" ht="161.25" customHeight="1">
      <c r="A31" s="55" t="s">
        <v>136</v>
      </c>
      <c r="B31" s="99" t="s">
        <v>241</v>
      </c>
      <c r="C31" s="99"/>
      <c r="D31" s="99"/>
      <c r="E31" s="99"/>
      <c r="F31" s="56" t="s">
        <v>11</v>
      </c>
      <c r="G31" s="113" t="s">
        <v>257</v>
      </c>
      <c r="H31" s="113"/>
      <c r="I31" s="113"/>
      <c r="J31" s="56" t="s">
        <v>91</v>
      </c>
      <c r="K31" s="56" t="s">
        <v>43</v>
      </c>
      <c r="L31" s="56" t="s">
        <v>92</v>
      </c>
      <c r="M31" s="56" t="s">
        <v>40</v>
      </c>
      <c r="N31" s="56" t="s">
        <v>37</v>
      </c>
      <c r="O31" s="58"/>
    </row>
    <row r="32" spans="1:15" ht="48" customHeight="1">
      <c r="A32" s="55" t="s">
        <v>137</v>
      </c>
      <c r="B32" s="99" t="s">
        <v>93</v>
      </c>
      <c r="C32" s="99"/>
      <c r="D32" s="99"/>
      <c r="E32" s="99"/>
      <c r="F32" s="56" t="s">
        <v>22</v>
      </c>
      <c r="G32" s="113" t="s">
        <v>21</v>
      </c>
      <c r="H32" s="113"/>
      <c r="I32" s="113"/>
      <c r="J32" s="56" t="s">
        <v>94</v>
      </c>
      <c r="K32" s="56" t="s">
        <v>43</v>
      </c>
      <c r="L32" s="56" t="s">
        <v>95</v>
      </c>
      <c r="M32" s="56" t="s">
        <v>40</v>
      </c>
      <c r="N32" s="56" t="s">
        <v>37</v>
      </c>
      <c r="O32" s="58"/>
    </row>
    <row r="33" spans="1:16" ht="12.75" customHeight="1">
      <c r="A33" s="52">
        <v>6</v>
      </c>
      <c r="B33" s="133" t="s">
        <v>96</v>
      </c>
      <c r="C33" s="134"/>
      <c r="D33" s="134"/>
      <c r="E33" s="134"/>
      <c r="F33" s="134"/>
      <c r="G33" s="134"/>
      <c r="H33" s="134"/>
      <c r="I33" s="134"/>
      <c r="J33" s="134"/>
      <c r="K33" s="134"/>
      <c r="L33" s="134"/>
      <c r="M33" s="134"/>
      <c r="N33" s="61"/>
      <c r="O33" s="62"/>
    </row>
    <row r="34" spans="1:16" ht="107.25" customHeight="1">
      <c r="A34" s="55" t="s">
        <v>138</v>
      </c>
      <c r="B34" s="99" t="s">
        <v>98</v>
      </c>
      <c r="C34" s="99"/>
      <c r="D34" s="99"/>
      <c r="E34" s="99"/>
      <c r="F34" s="56" t="s">
        <v>242</v>
      </c>
      <c r="G34" s="113" t="s">
        <v>258</v>
      </c>
      <c r="H34" s="113"/>
      <c r="I34" s="113"/>
      <c r="J34" s="56" t="s">
        <v>258</v>
      </c>
      <c r="K34" s="56" t="s">
        <v>99</v>
      </c>
      <c r="L34" s="56" t="s">
        <v>100</v>
      </c>
      <c r="M34" s="56" t="s">
        <v>40</v>
      </c>
      <c r="N34" s="56" t="s">
        <v>37</v>
      </c>
      <c r="O34" s="58"/>
      <c r="P34" s="37"/>
    </row>
    <row r="35" spans="1:16" ht="58.5" customHeight="1">
      <c r="A35" s="55" t="s">
        <v>143</v>
      </c>
      <c r="B35" s="99" t="s">
        <v>101</v>
      </c>
      <c r="C35" s="99"/>
      <c r="D35" s="99"/>
      <c r="E35" s="99"/>
      <c r="F35" s="56" t="s">
        <v>242</v>
      </c>
      <c r="G35" s="113" t="s">
        <v>259</v>
      </c>
      <c r="H35" s="113"/>
      <c r="I35" s="113"/>
      <c r="J35" s="56" t="s">
        <v>102</v>
      </c>
      <c r="K35" s="56" t="s">
        <v>43</v>
      </c>
      <c r="L35" s="56" t="s">
        <v>103</v>
      </c>
      <c r="M35" s="56" t="s">
        <v>40</v>
      </c>
      <c r="N35" s="56" t="s">
        <v>37</v>
      </c>
      <c r="O35" s="58"/>
    </row>
    <row r="36" spans="1:16" ht="12.75" customHeight="1">
      <c r="A36" s="52">
        <v>7</v>
      </c>
      <c r="B36" s="133" t="s">
        <v>105</v>
      </c>
      <c r="C36" s="134"/>
      <c r="D36" s="134"/>
      <c r="E36" s="134"/>
      <c r="F36" s="134"/>
      <c r="G36" s="134"/>
      <c r="H36" s="134"/>
      <c r="I36" s="134"/>
      <c r="J36" s="134"/>
      <c r="K36" s="134"/>
      <c r="L36" s="134"/>
      <c r="M36" s="134"/>
      <c r="N36" s="61"/>
      <c r="O36" s="62"/>
    </row>
    <row r="37" spans="1:16" ht="114" customHeight="1">
      <c r="A37" s="55" t="s">
        <v>141</v>
      </c>
      <c r="B37" s="99" t="s">
        <v>106</v>
      </c>
      <c r="C37" s="99"/>
      <c r="D37" s="99"/>
      <c r="E37" s="99"/>
      <c r="F37" s="56" t="s">
        <v>2</v>
      </c>
      <c r="G37" s="113" t="s">
        <v>260</v>
      </c>
      <c r="H37" s="113"/>
      <c r="I37" s="113"/>
      <c r="J37" s="56" t="s">
        <v>107</v>
      </c>
      <c r="K37" s="56" t="s">
        <v>108</v>
      </c>
      <c r="L37" s="56" t="s">
        <v>109</v>
      </c>
      <c r="M37" s="56" t="s">
        <v>40</v>
      </c>
      <c r="N37" s="56" t="s">
        <v>37</v>
      </c>
      <c r="O37" s="58"/>
    </row>
    <row r="38" spans="1:16" ht="65.25" customHeight="1">
      <c r="A38" s="55" t="s">
        <v>142</v>
      </c>
      <c r="B38" s="99" t="s">
        <v>110</v>
      </c>
      <c r="C38" s="99"/>
      <c r="D38" s="99"/>
      <c r="E38" s="99"/>
      <c r="F38" s="56" t="s">
        <v>2</v>
      </c>
      <c r="G38" s="113" t="s">
        <v>1</v>
      </c>
      <c r="H38" s="113"/>
      <c r="I38" s="113"/>
      <c r="J38" s="56" t="s">
        <v>111</v>
      </c>
      <c r="K38" s="56" t="s">
        <v>112</v>
      </c>
      <c r="L38" s="56" t="s">
        <v>113</v>
      </c>
      <c r="M38" s="56" t="s">
        <v>40</v>
      </c>
      <c r="N38" s="56" t="s">
        <v>37</v>
      </c>
      <c r="O38" s="58"/>
    </row>
    <row r="39" spans="1:16" ht="12.75" customHeight="1" thickBot="1">
      <c r="A39" s="82">
        <v>8</v>
      </c>
      <c r="B39" s="120" t="s">
        <v>114</v>
      </c>
      <c r="C39" s="121"/>
      <c r="D39" s="121"/>
      <c r="E39" s="121"/>
      <c r="F39" s="121"/>
      <c r="G39" s="121"/>
      <c r="H39" s="121"/>
      <c r="I39" s="121"/>
      <c r="J39" s="121"/>
      <c r="K39" s="121"/>
      <c r="L39" s="121"/>
      <c r="M39" s="121"/>
      <c r="N39" s="83"/>
      <c r="O39" s="84"/>
    </row>
    <row r="40" spans="1:16" ht="219.75" customHeight="1">
      <c r="A40" s="87" t="s">
        <v>144</v>
      </c>
      <c r="B40" s="127" t="s">
        <v>220</v>
      </c>
      <c r="C40" s="127"/>
      <c r="D40" s="127"/>
      <c r="E40" s="127"/>
      <c r="F40" s="88" t="s">
        <v>242</v>
      </c>
      <c r="G40" s="128" t="s">
        <v>261</v>
      </c>
      <c r="H40" s="128"/>
      <c r="I40" s="128"/>
      <c r="J40" s="88" t="s">
        <v>261</v>
      </c>
      <c r="K40" s="88" t="s">
        <v>43</v>
      </c>
      <c r="L40" s="88" t="s">
        <v>115</v>
      </c>
      <c r="M40" s="88" t="s">
        <v>40</v>
      </c>
      <c r="N40" s="88" t="s">
        <v>37</v>
      </c>
      <c r="O40" s="89"/>
    </row>
    <row r="41" spans="1:16" ht="45" customHeight="1">
      <c r="A41" s="55" t="s">
        <v>145</v>
      </c>
      <c r="B41" s="99" t="s">
        <v>116</v>
      </c>
      <c r="C41" s="99"/>
      <c r="D41" s="99"/>
      <c r="E41" s="99"/>
      <c r="F41" s="59" t="s">
        <v>225</v>
      </c>
      <c r="G41" s="113" t="s">
        <v>262</v>
      </c>
      <c r="H41" s="113"/>
      <c r="I41" s="113"/>
      <c r="J41" s="81" t="s">
        <v>117</v>
      </c>
      <c r="K41" s="81" t="s">
        <v>43</v>
      </c>
      <c r="L41" s="81" t="s">
        <v>118</v>
      </c>
      <c r="M41" s="81" t="s">
        <v>40</v>
      </c>
      <c r="N41" s="81" t="s">
        <v>37</v>
      </c>
      <c r="O41" s="58"/>
    </row>
    <row r="42" spans="1:16" ht="12.75" customHeight="1">
      <c r="A42" s="52">
        <v>9</v>
      </c>
      <c r="B42" s="129" t="s">
        <v>139</v>
      </c>
      <c r="C42" s="130"/>
      <c r="D42" s="130"/>
      <c r="E42" s="130"/>
      <c r="F42" s="130"/>
      <c r="G42" s="130"/>
      <c r="H42" s="130"/>
      <c r="I42" s="130"/>
      <c r="J42" s="130"/>
      <c r="K42" s="130"/>
      <c r="L42" s="130"/>
      <c r="M42" s="130"/>
      <c r="N42" s="85"/>
      <c r="O42" s="86"/>
    </row>
    <row r="43" spans="1:16" ht="50.25" customHeight="1">
      <c r="A43" s="60" t="s">
        <v>146</v>
      </c>
      <c r="B43" s="124" t="s">
        <v>219</v>
      </c>
      <c r="C43" s="125"/>
      <c r="D43" s="125"/>
      <c r="E43" s="126"/>
      <c r="F43" s="59" t="s">
        <v>226</v>
      </c>
      <c r="G43" s="135" t="s">
        <v>263</v>
      </c>
      <c r="H43" s="136"/>
      <c r="I43" s="136"/>
      <c r="J43" s="56" t="s">
        <v>163</v>
      </c>
      <c r="K43" s="56" t="s">
        <v>43</v>
      </c>
      <c r="L43" s="56" t="s">
        <v>164</v>
      </c>
      <c r="M43" s="56" t="s">
        <v>40</v>
      </c>
      <c r="N43" s="56" t="s">
        <v>37</v>
      </c>
      <c r="O43" s="58"/>
    </row>
    <row r="44" spans="1:16" ht="48" customHeight="1">
      <c r="A44" s="60" t="s">
        <v>147</v>
      </c>
      <c r="B44" s="99" t="s">
        <v>14</v>
      </c>
      <c r="C44" s="99"/>
      <c r="D44" s="99"/>
      <c r="E44" s="99"/>
      <c r="F44" s="59" t="s">
        <v>226</v>
      </c>
      <c r="G44" s="137"/>
      <c r="H44" s="138"/>
      <c r="I44" s="138"/>
      <c r="J44" s="56" t="s">
        <v>163</v>
      </c>
      <c r="K44" s="56" t="s">
        <v>43</v>
      </c>
      <c r="L44" s="56" t="s">
        <v>164</v>
      </c>
      <c r="M44" s="56" t="s">
        <v>40</v>
      </c>
      <c r="N44" s="56" t="s">
        <v>37</v>
      </c>
      <c r="O44" s="58"/>
    </row>
    <row r="45" spans="1:16" ht="51" customHeight="1">
      <c r="A45" s="60" t="s">
        <v>148</v>
      </c>
      <c r="B45" s="99" t="s">
        <v>233</v>
      </c>
      <c r="C45" s="99"/>
      <c r="D45" s="99"/>
      <c r="E45" s="99"/>
      <c r="F45" s="56" t="s">
        <v>227</v>
      </c>
      <c r="G45" s="137"/>
      <c r="H45" s="138"/>
      <c r="I45" s="138"/>
      <c r="J45" s="56" t="s">
        <v>163</v>
      </c>
      <c r="K45" s="56" t="s">
        <v>43</v>
      </c>
      <c r="L45" s="56" t="s">
        <v>164</v>
      </c>
      <c r="M45" s="56" t="s">
        <v>40</v>
      </c>
      <c r="N45" s="56" t="s">
        <v>37</v>
      </c>
      <c r="O45" s="58"/>
    </row>
    <row r="46" spans="1:16" ht="51" customHeight="1">
      <c r="A46" s="60" t="s">
        <v>149</v>
      </c>
      <c r="B46" s="99" t="s">
        <v>15</v>
      </c>
      <c r="C46" s="99"/>
      <c r="D46" s="99"/>
      <c r="E46" s="99"/>
      <c r="F46" s="56" t="s">
        <v>227</v>
      </c>
      <c r="G46" s="137"/>
      <c r="H46" s="138"/>
      <c r="I46" s="138"/>
      <c r="J46" s="56" t="s">
        <v>163</v>
      </c>
      <c r="K46" s="56" t="s">
        <v>43</v>
      </c>
      <c r="L46" s="56" t="s">
        <v>164</v>
      </c>
      <c r="M46" s="56" t="s">
        <v>40</v>
      </c>
      <c r="N46" s="56" t="s">
        <v>37</v>
      </c>
      <c r="O46" s="58"/>
    </row>
    <row r="47" spans="1:16" ht="72" customHeight="1">
      <c r="A47" s="60" t="s">
        <v>150</v>
      </c>
      <c r="B47" s="99" t="s">
        <v>23</v>
      </c>
      <c r="C47" s="99"/>
      <c r="D47" s="99"/>
      <c r="E47" s="99"/>
      <c r="F47" s="56" t="s">
        <v>227</v>
      </c>
      <c r="G47" s="137"/>
      <c r="H47" s="138"/>
      <c r="I47" s="138"/>
      <c r="J47" s="56" t="s">
        <v>163</v>
      </c>
      <c r="K47" s="56" t="s">
        <v>43</v>
      </c>
      <c r="L47" s="56" t="s">
        <v>164</v>
      </c>
      <c r="M47" s="56" t="s">
        <v>40</v>
      </c>
      <c r="N47" s="56" t="s">
        <v>37</v>
      </c>
      <c r="O47" s="58"/>
    </row>
    <row r="48" spans="1:16" ht="39" customHeight="1">
      <c r="A48" s="60" t="s">
        <v>151</v>
      </c>
      <c r="B48" s="99" t="s">
        <v>16</v>
      </c>
      <c r="C48" s="99"/>
      <c r="D48" s="99"/>
      <c r="E48" s="99"/>
      <c r="F48" s="56" t="s">
        <v>227</v>
      </c>
      <c r="G48" s="137"/>
      <c r="H48" s="138"/>
      <c r="I48" s="138"/>
      <c r="J48" s="56" t="s">
        <v>163</v>
      </c>
      <c r="K48" s="56" t="s">
        <v>43</v>
      </c>
      <c r="L48" s="56" t="s">
        <v>164</v>
      </c>
      <c r="M48" s="56" t="s">
        <v>40</v>
      </c>
      <c r="N48" s="56" t="s">
        <v>37</v>
      </c>
      <c r="O48" s="58"/>
    </row>
    <row r="49" spans="1:15" ht="50.25" customHeight="1">
      <c r="A49" s="60" t="s">
        <v>152</v>
      </c>
      <c r="B49" s="99" t="s">
        <v>17</v>
      </c>
      <c r="C49" s="99"/>
      <c r="D49" s="99"/>
      <c r="E49" s="99"/>
      <c r="F49" s="56" t="s">
        <v>227</v>
      </c>
      <c r="G49" s="137"/>
      <c r="H49" s="138"/>
      <c r="I49" s="138"/>
      <c r="J49" s="56" t="s">
        <v>163</v>
      </c>
      <c r="K49" s="56" t="s">
        <v>43</v>
      </c>
      <c r="L49" s="56" t="s">
        <v>164</v>
      </c>
      <c r="M49" s="56" t="s">
        <v>40</v>
      </c>
      <c r="N49" s="56" t="s">
        <v>37</v>
      </c>
      <c r="O49" s="58"/>
    </row>
    <row r="50" spans="1:15" ht="43.5" customHeight="1">
      <c r="A50" s="60" t="s">
        <v>153</v>
      </c>
      <c r="B50" s="99" t="s">
        <v>12</v>
      </c>
      <c r="C50" s="99"/>
      <c r="D50" s="99"/>
      <c r="E50" s="99"/>
      <c r="F50" s="56" t="s">
        <v>227</v>
      </c>
      <c r="G50" s="137"/>
      <c r="H50" s="138"/>
      <c r="I50" s="138"/>
      <c r="J50" s="56" t="s">
        <v>163</v>
      </c>
      <c r="K50" s="56" t="s">
        <v>43</v>
      </c>
      <c r="L50" s="56" t="s">
        <v>164</v>
      </c>
      <c r="M50" s="56" t="s">
        <v>40</v>
      </c>
      <c r="N50" s="56" t="s">
        <v>37</v>
      </c>
      <c r="O50" s="58"/>
    </row>
    <row r="51" spans="1:15" ht="81" customHeight="1">
      <c r="A51" s="60" t="s">
        <v>154</v>
      </c>
      <c r="B51" s="99" t="s">
        <v>18</v>
      </c>
      <c r="C51" s="99"/>
      <c r="D51" s="99"/>
      <c r="E51" s="99"/>
      <c r="F51" s="56" t="s">
        <v>227</v>
      </c>
      <c r="G51" s="137"/>
      <c r="H51" s="138"/>
      <c r="I51" s="138"/>
      <c r="J51" s="56" t="s">
        <v>163</v>
      </c>
      <c r="K51" s="56" t="s">
        <v>43</v>
      </c>
      <c r="L51" s="56" t="s">
        <v>164</v>
      </c>
      <c r="M51" s="56" t="s">
        <v>40</v>
      </c>
      <c r="N51" s="56" t="s">
        <v>37</v>
      </c>
      <c r="O51" s="58"/>
    </row>
    <row r="52" spans="1:15" ht="60" customHeight="1">
      <c r="A52" s="60" t="s">
        <v>155</v>
      </c>
      <c r="B52" s="99" t="s">
        <v>119</v>
      </c>
      <c r="C52" s="99"/>
      <c r="D52" s="99"/>
      <c r="E52" s="99"/>
      <c r="F52" s="56" t="s">
        <v>227</v>
      </c>
      <c r="G52" s="137"/>
      <c r="H52" s="138"/>
      <c r="I52" s="138"/>
      <c r="J52" s="56" t="s">
        <v>163</v>
      </c>
      <c r="K52" s="56" t="s">
        <v>43</v>
      </c>
      <c r="L52" s="56" t="s">
        <v>164</v>
      </c>
      <c r="M52" s="56" t="s">
        <v>40</v>
      </c>
      <c r="N52" s="56" t="s">
        <v>37</v>
      </c>
      <c r="O52" s="58"/>
    </row>
    <row r="53" spans="1:15" ht="71.25" customHeight="1">
      <c r="A53" s="60" t="s">
        <v>156</v>
      </c>
      <c r="B53" s="99" t="s">
        <v>19</v>
      </c>
      <c r="C53" s="99"/>
      <c r="D53" s="99"/>
      <c r="E53" s="99"/>
      <c r="F53" s="56" t="s">
        <v>227</v>
      </c>
      <c r="G53" s="137"/>
      <c r="H53" s="138"/>
      <c r="I53" s="138"/>
      <c r="J53" s="56" t="s">
        <v>163</v>
      </c>
      <c r="K53" s="56" t="s">
        <v>43</v>
      </c>
      <c r="L53" s="56" t="s">
        <v>164</v>
      </c>
      <c r="M53" s="56" t="s">
        <v>40</v>
      </c>
      <c r="N53" s="56" t="s">
        <v>37</v>
      </c>
      <c r="O53" s="58"/>
    </row>
    <row r="54" spans="1:15" ht="45" customHeight="1">
      <c r="A54" s="60" t="s">
        <v>157</v>
      </c>
      <c r="B54" s="99" t="s">
        <v>234</v>
      </c>
      <c r="C54" s="99"/>
      <c r="D54" s="99"/>
      <c r="E54" s="99"/>
      <c r="F54" s="56" t="s">
        <v>227</v>
      </c>
      <c r="G54" s="137"/>
      <c r="H54" s="138"/>
      <c r="I54" s="138"/>
      <c r="J54" s="56" t="s">
        <v>163</v>
      </c>
      <c r="K54" s="56" t="s">
        <v>43</v>
      </c>
      <c r="L54" s="56" t="s">
        <v>164</v>
      </c>
      <c r="M54" s="56" t="s">
        <v>40</v>
      </c>
      <c r="N54" s="56" t="s">
        <v>37</v>
      </c>
      <c r="O54" s="58"/>
    </row>
    <row r="55" spans="1:15" ht="36.75" customHeight="1">
      <c r="A55" s="60" t="s">
        <v>158</v>
      </c>
      <c r="B55" s="99" t="s">
        <v>20</v>
      </c>
      <c r="C55" s="99"/>
      <c r="D55" s="99"/>
      <c r="E55" s="99"/>
      <c r="F55" s="56" t="s">
        <v>227</v>
      </c>
      <c r="G55" s="137"/>
      <c r="H55" s="138"/>
      <c r="I55" s="138"/>
      <c r="J55" s="56" t="s">
        <v>163</v>
      </c>
      <c r="K55" s="56" t="s">
        <v>43</v>
      </c>
      <c r="L55" s="56" t="s">
        <v>164</v>
      </c>
      <c r="M55" s="56" t="s">
        <v>40</v>
      </c>
      <c r="N55" s="56" t="s">
        <v>37</v>
      </c>
      <c r="O55" s="58"/>
    </row>
    <row r="56" spans="1:15" ht="108" customHeight="1">
      <c r="A56" s="60" t="s">
        <v>159</v>
      </c>
      <c r="B56" s="99" t="s">
        <v>120</v>
      </c>
      <c r="C56" s="99"/>
      <c r="D56" s="99"/>
      <c r="E56" s="99"/>
      <c r="F56" s="56" t="s">
        <v>227</v>
      </c>
      <c r="G56" s="137"/>
      <c r="H56" s="138"/>
      <c r="I56" s="138"/>
      <c r="J56" s="56" t="s">
        <v>163</v>
      </c>
      <c r="K56" s="56" t="s">
        <v>43</v>
      </c>
      <c r="L56" s="56" t="s">
        <v>164</v>
      </c>
      <c r="M56" s="56" t="s">
        <v>40</v>
      </c>
      <c r="N56" s="56" t="s">
        <v>37</v>
      </c>
      <c r="O56" s="58"/>
    </row>
    <row r="57" spans="1:15" ht="40.5" customHeight="1">
      <c r="A57" s="60" t="s">
        <v>160</v>
      </c>
      <c r="B57" s="99" t="s">
        <v>24</v>
      </c>
      <c r="C57" s="99"/>
      <c r="D57" s="99"/>
      <c r="E57" s="99"/>
      <c r="F57" s="56" t="s">
        <v>227</v>
      </c>
      <c r="G57" s="137"/>
      <c r="H57" s="138"/>
      <c r="I57" s="138"/>
      <c r="J57" s="56" t="s">
        <v>163</v>
      </c>
      <c r="K57" s="56" t="s">
        <v>43</v>
      </c>
      <c r="L57" s="56" t="s">
        <v>164</v>
      </c>
      <c r="M57" s="56" t="s">
        <v>40</v>
      </c>
      <c r="N57" s="56" t="s">
        <v>37</v>
      </c>
      <c r="O57" s="58"/>
    </row>
    <row r="58" spans="1:15" ht="74.25" customHeight="1">
      <c r="A58" s="60" t="s">
        <v>222</v>
      </c>
      <c r="B58" s="99" t="s">
        <v>224</v>
      </c>
      <c r="C58" s="99"/>
      <c r="D58" s="99"/>
      <c r="E58" s="99"/>
      <c r="F58" s="57" t="s">
        <v>227</v>
      </c>
      <c r="G58" s="137"/>
      <c r="H58" s="138"/>
      <c r="I58" s="138"/>
      <c r="J58" s="57" t="s">
        <v>163</v>
      </c>
      <c r="K58" s="57" t="s">
        <v>43</v>
      </c>
      <c r="L58" s="57" t="s">
        <v>164</v>
      </c>
      <c r="M58" s="57" t="s">
        <v>40</v>
      </c>
      <c r="N58" s="57" t="s">
        <v>37</v>
      </c>
      <c r="O58" s="58"/>
    </row>
    <row r="59" spans="1:15" ht="36.75" customHeight="1">
      <c r="A59" s="60" t="s">
        <v>223</v>
      </c>
      <c r="B59" s="99" t="s">
        <v>221</v>
      </c>
      <c r="C59" s="99"/>
      <c r="D59" s="99"/>
      <c r="E59" s="99"/>
      <c r="F59" s="57" t="s">
        <v>227</v>
      </c>
      <c r="G59" s="139"/>
      <c r="H59" s="140"/>
      <c r="I59" s="140"/>
      <c r="J59" s="57" t="s">
        <v>163</v>
      </c>
      <c r="K59" s="57" t="s">
        <v>43</v>
      </c>
      <c r="L59" s="57" t="s">
        <v>164</v>
      </c>
      <c r="M59" s="57" t="s">
        <v>40</v>
      </c>
      <c r="N59" s="57" t="s">
        <v>37</v>
      </c>
      <c r="O59" s="58"/>
    </row>
    <row r="60" spans="1:15" ht="20.25" customHeight="1">
      <c r="A60" s="116" t="s">
        <v>122</v>
      </c>
      <c r="B60" s="117"/>
      <c r="C60" s="117"/>
      <c r="D60" s="131" t="s">
        <v>123</v>
      </c>
      <c r="E60" s="131"/>
      <c r="F60" s="131"/>
      <c r="G60" s="131"/>
      <c r="H60" s="131"/>
      <c r="I60" s="131"/>
      <c r="J60" s="131"/>
      <c r="K60" s="132"/>
      <c r="L60" s="68" t="s">
        <v>124</v>
      </c>
      <c r="M60" s="122" t="s">
        <v>216</v>
      </c>
      <c r="N60" s="122"/>
      <c r="O60" s="123"/>
    </row>
    <row r="61" spans="1:15" ht="23.25" customHeight="1">
      <c r="A61" s="118" t="s">
        <v>37</v>
      </c>
      <c r="B61" s="119"/>
      <c r="C61" s="119"/>
      <c r="D61" s="106" t="s">
        <v>44</v>
      </c>
      <c r="E61" s="107"/>
      <c r="F61" s="107"/>
      <c r="G61" s="107"/>
      <c r="H61" s="107"/>
      <c r="I61" s="107"/>
      <c r="J61" s="107"/>
      <c r="K61" s="107"/>
      <c r="L61" s="63">
        <v>15</v>
      </c>
      <c r="M61" s="64" t="s">
        <v>210</v>
      </c>
      <c r="N61" s="65" t="s">
        <v>211</v>
      </c>
      <c r="O61" s="66" t="s">
        <v>212</v>
      </c>
    </row>
    <row r="62" spans="1:15" ht="24.75" customHeight="1">
      <c r="A62" s="114" t="s">
        <v>38</v>
      </c>
      <c r="B62" s="115"/>
      <c r="C62" s="115"/>
      <c r="D62" s="106" t="s">
        <v>228</v>
      </c>
      <c r="E62" s="107"/>
      <c r="F62" s="107"/>
      <c r="G62" s="107"/>
      <c r="H62" s="107"/>
      <c r="I62" s="107"/>
      <c r="J62" s="107"/>
      <c r="K62" s="107"/>
      <c r="L62" s="63">
        <v>15</v>
      </c>
      <c r="M62" s="64" t="s">
        <v>213</v>
      </c>
      <c r="N62" s="65" t="s">
        <v>214</v>
      </c>
      <c r="O62" s="66" t="s">
        <v>215</v>
      </c>
    </row>
    <row r="63" spans="1:15">
      <c r="A63" s="108" t="s">
        <v>39</v>
      </c>
      <c r="B63" s="109"/>
      <c r="C63" s="109"/>
      <c r="D63" s="106" t="s">
        <v>70</v>
      </c>
      <c r="E63" s="107"/>
      <c r="F63" s="107"/>
      <c r="G63" s="107"/>
      <c r="H63" s="107"/>
      <c r="I63" s="107"/>
      <c r="J63" s="107"/>
      <c r="K63" s="107"/>
      <c r="L63" s="63">
        <v>15</v>
      </c>
      <c r="M63" s="150"/>
      <c r="N63" s="151"/>
      <c r="O63" s="151"/>
    </row>
    <row r="64" spans="1:15" ht="20.25" customHeight="1">
      <c r="A64" s="96" t="s">
        <v>40</v>
      </c>
      <c r="B64" s="97"/>
      <c r="C64" s="98"/>
      <c r="D64" s="110" t="s">
        <v>86</v>
      </c>
      <c r="E64" s="111"/>
      <c r="F64" s="111"/>
      <c r="G64" s="111"/>
      <c r="H64" s="111"/>
      <c r="I64" s="111"/>
      <c r="J64" s="111"/>
      <c r="K64" s="112"/>
      <c r="L64" s="63">
        <v>15</v>
      </c>
      <c r="M64" s="152"/>
      <c r="N64" s="153"/>
      <c r="O64" s="153"/>
    </row>
    <row r="65" spans="1:15" ht="14.25" customHeight="1">
      <c r="A65" s="100"/>
      <c r="B65" s="101"/>
      <c r="C65" s="102"/>
      <c r="D65" s="110" t="s">
        <v>90</v>
      </c>
      <c r="E65" s="111"/>
      <c r="F65" s="111"/>
      <c r="G65" s="111"/>
      <c r="H65" s="111"/>
      <c r="I65" s="111"/>
      <c r="J65" s="111"/>
      <c r="K65" s="112"/>
      <c r="L65" s="63">
        <v>10</v>
      </c>
      <c r="M65" s="152"/>
      <c r="N65" s="153"/>
      <c r="O65" s="153"/>
    </row>
    <row r="66" spans="1:15" ht="14.25" customHeight="1">
      <c r="A66" s="100"/>
      <c r="B66" s="101"/>
      <c r="C66" s="102"/>
      <c r="D66" s="110" t="s">
        <v>114</v>
      </c>
      <c r="E66" s="111"/>
      <c r="F66" s="111"/>
      <c r="G66" s="111"/>
      <c r="H66" s="111"/>
      <c r="I66" s="111"/>
      <c r="J66" s="111"/>
      <c r="K66" s="112"/>
      <c r="L66" s="63">
        <v>15</v>
      </c>
      <c r="M66" s="152"/>
      <c r="N66" s="153"/>
      <c r="O66" s="153"/>
    </row>
    <row r="67" spans="1:15" ht="13.5" customHeight="1" thickBot="1">
      <c r="A67" s="103"/>
      <c r="B67" s="104"/>
      <c r="C67" s="105"/>
      <c r="D67" s="94" t="s">
        <v>139</v>
      </c>
      <c r="E67" s="95"/>
      <c r="F67" s="95"/>
      <c r="G67" s="95"/>
      <c r="H67" s="95"/>
      <c r="I67" s="95"/>
      <c r="J67" s="95"/>
      <c r="K67" s="95"/>
      <c r="L67" s="67">
        <v>15</v>
      </c>
      <c r="M67" s="154"/>
      <c r="N67" s="155"/>
      <c r="O67" s="155"/>
    </row>
  </sheetData>
  <mergeCells count="111">
    <mergeCell ref="M63:O67"/>
    <mergeCell ref="A1:C5"/>
    <mergeCell ref="D1:O1"/>
    <mergeCell ref="D2:N5"/>
    <mergeCell ref="A6:B6"/>
    <mergeCell ref="C6:D6"/>
    <mergeCell ref="E6:G6"/>
    <mergeCell ref="H6:I6"/>
    <mergeCell ref="K6:N6"/>
    <mergeCell ref="B58:E58"/>
    <mergeCell ref="O6:O10"/>
    <mergeCell ref="A7:E7"/>
    <mergeCell ref="G7:J7"/>
    <mergeCell ref="L7:N7"/>
    <mergeCell ref="A8:E8"/>
    <mergeCell ref="G8:J8"/>
    <mergeCell ref="L8:N8"/>
    <mergeCell ref="A9:E9"/>
    <mergeCell ref="B12:M12"/>
    <mergeCell ref="B15:E15"/>
    <mergeCell ref="G15:I15"/>
    <mergeCell ref="G9:J9"/>
    <mergeCell ref="L9:N9"/>
    <mergeCell ref="A10:E10"/>
    <mergeCell ref="G10:J10"/>
    <mergeCell ref="L10:N10"/>
    <mergeCell ref="B11:E11"/>
    <mergeCell ref="G11:I11"/>
    <mergeCell ref="B18:E18"/>
    <mergeCell ref="G18:I18"/>
    <mergeCell ref="B20:E20"/>
    <mergeCell ref="G20:I20"/>
    <mergeCell ref="B13:E13"/>
    <mergeCell ref="G13:I13"/>
    <mergeCell ref="B14:E14"/>
    <mergeCell ref="G14:I14"/>
    <mergeCell ref="B19:M19"/>
    <mergeCell ref="B25:E25"/>
    <mergeCell ref="G25:I25"/>
    <mergeCell ref="B22:M22"/>
    <mergeCell ref="B16:E16"/>
    <mergeCell ref="G16:I16"/>
    <mergeCell ref="B17:E17"/>
    <mergeCell ref="G17:I17"/>
    <mergeCell ref="B28:E28"/>
    <mergeCell ref="G28:I28"/>
    <mergeCell ref="G26:I26"/>
    <mergeCell ref="B23:E23"/>
    <mergeCell ref="G23:I23"/>
    <mergeCell ref="B24:E24"/>
    <mergeCell ref="G24:I24"/>
    <mergeCell ref="B21:E21"/>
    <mergeCell ref="G21:I21"/>
    <mergeCell ref="G34:I34"/>
    <mergeCell ref="B42:M42"/>
    <mergeCell ref="B45:E45"/>
    <mergeCell ref="D60:K60"/>
    <mergeCell ref="B30:M30"/>
    <mergeCell ref="G35:I35"/>
    <mergeCell ref="B26:E26"/>
    <mergeCell ref="B38:E38"/>
    <mergeCell ref="G38:I38"/>
    <mergeCell ref="B31:E31"/>
    <mergeCell ref="G31:I31"/>
    <mergeCell ref="B32:E32"/>
    <mergeCell ref="B27:M27"/>
    <mergeCell ref="B29:E29"/>
    <mergeCell ref="G32:I32"/>
    <mergeCell ref="B34:E34"/>
    <mergeCell ref="B35:E35"/>
    <mergeCell ref="B36:M36"/>
    <mergeCell ref="B37:E37"/>
    <mergeCell ref="G37:I37"/>
    <mergeCell ref="B33:M33"/>
    <mergeCell ref="G29:I29"/>
    <mergeCell ref="B59:E59"/>
    <mergeCell ref="G43:I59"/>
    <mergeCell ref="B39:M39"/>
    <mergeCell ref="B46:E46"/>
    <mergeCell ref="B47:E47"/>
    <mergeCell ref="B49:E49"/>
    <mergeCell ref="M60:O60"/>
    <mergeCell ref="B48:E48"/>
    <mergeCell ref="B43:E43"/>
    <mergeCell ref="B44:E44"/>
    <mergeCell ref="B40:E40"/>
    <mergeCell ref="G40:I40"/>
    <mergeCell ref="A28:A29"/>
    <mergeCell ref="D67:K67"/>
    <mergeCell ref="A64:C64"/>
    <mergeCell ref="B55:E55"/>
    <mergeCell ref="B56:E56"/>
    <mergeCell ref="A65:C67"/>
    <mergeCell ref="D61:K61"/>
    <mergeCell ref="B57:E57"/>
    <mergeCell ref="A63:C63"/>
    <mergeCell ref="D63:K63"/>
    <mergeCell ref="D64:K64"/>
    <mergeCell ref="D65:K65"/>
    <mergeCell ref="D66:K66"/>
    <mergeCell ref="B41:E41"/>
    <mergeCell ref="G41:I41"/>
    <mergeCell ref="B52:E52"/>
    <mergeCell ref="B53:E53"/>
    <mergeCell ref="D62:K62"/>
    <mergeCell ref="A62:C62"/>
    <mergeCell ref="A60:C60"/>
    <mergeCell ref="A61:C61"/>
    <mergeCell ref="B54:E54"/>
    <mergeCell ref="B50:E50"/>
    <mergeCell ref="B51:E51"/>
  </mergeCells>
  <conditionalFormatting sqref="N13:N18 N23:N26 N28:N29 N31:N32 N34:N35 N37:N38 N40:N41 P34 N43:N59 N20:N21">
    <cfRule type="containsText" dxfId="28" priority="28" operator="containsText" text="Cumple">
      <formula>NOT(ISERROR(SEARCH("Cumple",N13)))</formula>
    </cfRule>
  </conditionalFormatting>
  <conditionalFormatting sqref="N13:N18 N23:N26 N28:N29 N31:N32 N34:N35 N37:N38 N40:N41 P34 N43:N59 N20:N21">
    <cfRule type="containsText" dxfId="27" priority="26" operator="containsText" text="No conformidad">
      <formula>NOT(ISERROR(SEARCH("No conformidad",N13)))</formula>
    </cfRule>
    <cfRule type="containsText" dxfId="26" priority="27" operator="containsText" text="Oportunidad de mejora">
      <formula>NOT(ISERROR(SEARCH("Oportunidad de mejora",N13)))</formula>
    </cfRule>
  </conditionalFormatting>
  <conditionalFormatting sqref="N14:N18 N23:N26 N28:N29 N31:N32 N34:N35 N37:N38 N40:N41 P34 N43:N59 N20:N21">
    <cfRule type="containsText" dxfId="25" priority="24" operator="containsText" text="No conformidad">
      <formula>NOT(ISERROR(SEARCH("No conformidad",N14)))</formula>
    </cfRule>
    <cfRule type="containsText" dxfId="24" priority="25" operator="containsText" text="Oportunidad de mejora">
      <formula>NOT(ISERROR(SEARCH("Oportunidad de mejora",N14)))</formula>
    </cfRule>
  </conditionalFormatting>
  <conditionalFormatting sqref="N13:N18 N23:N26 N28:N29 N31:N32 N34:N35 N37:N38 N40:N41 P34 N43:N59 N20:N21">
    <cfRule type="containsText" dxfId="23" priority="22" operator="containsText" text="No cumple">
      <formula>NOT(ISERROR(SEARCH("No cumple",N13)))</formula>
    </cfRule>
    <cfRule type="containsText" dxfId="22" priority="23" operator="containsText" text="Cumple a medias">
      <formula>NOT(ISERROR(SEARCH("Cumple a medias",N13)))</formula>
    </cfRule>
  </conditionalFormatting>
  <dataValidations count="1">
    <dataValidation type="list" allowBlank="1" showInputMessage="1" showErrorMessage="1" sqref="N13:N18 N43:N59 N23:N26 N28:N29 N31:N32 N34:N35 N37:N38 N20:N21 N40:N41">
      <formula1>$J$11:$M$11</formula1>
    </dataValidation>
  </dataValidations>
  <pageMargins left="0.7" right="0.7" top="0.75" bottom="0.75" header="0.3" footer="0.3"/>
  <pageSetup scale="6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election activeCell="N11" sqref="N11"/>
    </sheetView>
  </sheetViews>
  <sheetFormatPr baseColWidth="10" defaultRowHeight="12.75"/>
  <cols>
    <col min="1" max="1" width="6.28515625" customWidth="1"/>
    <col min="2" max="5" width="15.85546875" customWidth="1"/>
    <col min="6" max="6" width="15.5703125" customWidth="1"/>
    <col min="7" max="7" width="11.42578125" customWidth="1"/>
    <col min="8" max="8" width="13.42578125" bestFit="1" customWidth="1"/>
    <col min="9" max="10" width="11.42578125" customWidth="1"/>
  </cols>
  <sheetData>
    <row r="1" spans="1:10">
      <c r="A1" s="238"/>
      <c r="B1" s="239"/>
      <c r="C1" s="240"/>
      <c r="D1" s="247" t="s">
        <v>235</v>
      </c>
      <c r="E1" s="248"/>
      <c r="F1" s="248"/>
      <c r="G1" s="248"/>
      <c r="H1" s="248"/>
      <c r="I1" s="248"/>
      <c r="J1" s="249"/>
    </row>
    <row r="2" spans="1:10">
      <c r="A2" s="241"/>
      <c r="B2" s="242"/>
      <c r="C2" s="243"/>
      <c r="D2" s="250" t="s">
        <v>162</v>
      </c>
      <c r="E2" s="251"/>
      <c r="F2" s="251"/>
      <c r="G2" s="252"/>
      <c r="H2" s="256" t="str">
        <f>'Auditoria interna'!O2</f>
        <v>Código:</v>
      </c>
      <c r="I2" s="256"/>
      <c r="J2" s="257"/>
    </row>
    <row r="3" spans="1:10">
      <c r="A3" s="241"/>
      <c r="B3" s="242"/>
      <c r="C3" s="243"/>
      <c r="D3" s="253"/>
      <c r="E3" s="254"/>
      <c r="F3" s="254"/>
      <c r="G3" s="255"/>
      <c r="H3" s="256" t="str">
        <f>'Auditoria interna'!O3</f>
        <v>Versión: 2024-2025</v>
      </c>
      <c r="I3" s="256"/>
      <c r="J3" s="257"/>
    </row>
    <row r="4" spans="1:10" ht="12.75" customHeight="1">
      <c r="A4" s="241"/>
      <c r="B4" s="242"/>
      <c r="C4" s="243"/>
      <c r="D4" s="253"/>
      <c r="E4" s="254"/>
      <c r="F4" s="254"/>
      <c r="G4" s="255"/>
      <c r="H4" s="256" t="str">
        <f>'Auditoria interna'!O4</f>
        <v>Fecha Versión: Enero 2025</v>
      </c>
      <c r="I4" s="256"/>
      <c r="J4" s="257"/>
    </row>
    <row r="5" spans="1:10" ht="13.5" thickBot="1">
      <c r="A5" s="244"/>
      <c r="B5" s="245"/>
      <c r="C5" s="246"/>
      <c r="D5" s="253"/>
      <c r="E5" s="254"/>
      <c r="F5" s="254"/>
      <c r="G5" s="255"/>
      <c r="H5" s="258" t="s">
        <v>207</v>
      </c>
      <c r="I5" s="258"/>
      <c r="J5" s="259"/>
    </row>
    <row r="6" spans="1:10" ht="15.75" thickBot="1">
      <c r="A6" s="220" t="s">
        <v>30</v>
      </c>
      <c r="B6" s="221"/>
      <c r="C6" s="222"/>
      <c r="D6" s="223"/>
      <c r="E6" s="14" t="s">
        <v>31</v>
      </c>
      <c r="F6" s="5"/>
      <c r="G6" s="19" t="s">
        <v>33</v>
      </c>
      <c r="H6" s="230"/>
      <c r="I6" s="231"/>
      <c r="J6" s="232"/>
    </row>
    <row r="7" spans="1:10" ht="15">
      <c r="A7" s="224" t="s">
        <v>3</v>
      </c>
      <c r="B7" s="225"/>
      <c r="C7" s="225"/>
      <c r="D7" s="225"/>
      <c r="E7" s="226"/>
      <c r="F7" s="18" t="s">
        <v>206</v>
      </c>
      <c r="G7" s="233" t="s">
        <v>208</v>
      </c>
      <c r="H7" s="234"/>
      <c r="I7" s="234"/>
      <c r="J7" s="235"/>
    </row>
    <row r="8" spans="1:10" ht="15">
      <c r="A8" s="227">
        <f>'Auditoria interna'!A8:E8</f>
        <v>0</v>
      </c>
      <c r="B8" s="228"/>
      <c r="C8" s="228"/>
      <c r="D8" s="228"/>
      <c r="E8" s="229"/>
      <c r="F8" s="20">
        <f>'Auditoria interna'!F8</f>
        <v>0</v>
      </c>
      <c r="G8" s="236">
        <f>'Auditoria interna'!G8</f>
        <v>0</v>
      </c>
      <c r="H8" s="236"/>
      <c r="I8" s="236"/>
      <c r="J8" s="237"/>
    </row>
    <row r="9" spans="1:10" ht="15">
      <c r="A9" s="227">
        <f>'Auditoria interna'!A9:E9</f>
        <v>0</v>
      </c>
      <c r="B9" s="228"/>
      <c r="C9" s="228"/>
      <c r="D9" s="228"/>
      <c r="E9" s="229"/>
      <c r="F9" s="20">
        <f>'Auditoria interna'!F9</f>
        <v>0</v>
      </c>
      <c r="G9" s="236">
        <f>'Auditoria interna'!G9:J9</f>
        <v>0</v>
      </c>
      <c r="H9" s="236"/>
      <c r="I9" s="236"/>
      <c r="J9" s="237"/>
    </row>
    <row r="10" spans="1:10" ht="15.75" thickBot="1">
      <c r="A10" s="262">
        <f>'Auditoria interna'!A10:E10</f>
        <v>0</v>
      </c>
      <c r="B10" s="263"/>
      <c r="C10" s="263"/>
      <c r="D10" s="263"/>
      <c r="E10" s="264"/>
      <c r="F10" s="21">
        <f>'Auditoria interna'!F10</f>
        <v>0</v>
      </c>
      <c r="G10" s="260">
        <f>'Auditoria interna'!G10:J10</f>
        <v>0</v>
      </c>
      <c r="H10" s="260"/>
      <c r="I10" s="260"/>
      <c r="J10" s="261"/>
    </row>
    <row r="11" spans="1:10" ht="48.75" thickBot="1">
      <c r="A11" s="3" t="s">
        <v>34</v>
      </c>
      <c r="B11" s="265" t="s">
        <v>5</v>
      </c>
      <c r="C11" s="266"/>
      <c r="D11" s="266"/>
      <c r="E11" s="267"/>
      <c r="F11" s="4" t="s">
        <v>41</v>
      </c>
      <c r="G11" s="4" t="s">
        <v>125</v>
      </c>
      <c r="H11" s="16" t="s">
        <v>126</v>
      </c>
      <c r="I11" s="4" t="s">
        <v>127</v>
      </c>
      <c r="J11" s="71" t="s">
        <v>128</v>
      </c>
    </row>
    <row r="12" spans="1:10" ht="13.5" customHeight="1" thickBot="1">
      <c r="A12" s="25">
        <v>1</v>
      </c>
      <c r="B12" s="217" t="str">
        <f>'Auditoria interna'!B12:O12</f>
        <v>Capacitación y Entrenamiento</v>
      </c>
      <c r="C12" s="218"/>
      <c r="D12" s="218"/>
      <c r="E12" s="218"/>
      <c r="F12" s="6"/>
      <c r="G12" s="6"/>
      <c r="H12" s="26">
        <f>IF(AND(F13="cumple",F14="cumple",F15="CUMPLE",F16="CUMPLE",F17="CUMPLE",F18="CUMPLE"),100,IF(AND(F13="NO APLICA",F14="No aplica",F15="No aplica",F16="NO APLICA",F17="NO APLICA",F18="NO APLICA"),100,AVERAGE(H13:H18)))</f>
        <v>100</v>
      </c>
      <c r="I12" s="69"/>
      <c r="J12" s="210">
        <f>SUM(I13,I20,I23,I28,I31,I34,I37,I40,I43)</f>
        <v>0.99999999999999989</v>
      </c>
    </row>
    <row r="13" spans="1:10" ht="82.5" customHeight="1">
      <c r="A13" s="22" t="str">
        <f>'Auditoria interna'!A13</f>
        <v>1.1</v>
      </c>
      <c r="B13" s="219" t="str">
        <f>'Auditoria interna'!B13:O13</f>
        <v xml:space="preserve">a) Capacitación en normas de seguridad
Reforzar la capacitación al personal de Brigada (Jefe de Brigada, Jefe de Cuadrilla, Brigadistas Forestales, Manipulador(a) de Alimentos, Conductor de móvil y Piloto de aeronave, cuando corresponda) en los conceptos básicos de los siguientes temas de seguridad:
* Ley 16.744 y normas de prevención de riesgos
* Programa ALPHA
* Anexo Normas de Higiene y Seguridad en Protección Contra Incendios Forestales
* Cursos de Identificación de Peligros (Jefes y Brigadistas).
</v>
      </c>
      <c r="C13" s="219"/>
      <c r="D13" s="219"/>
      <c r="E13" s="219"/>
      <c r="F13" s="23" t="str">
        <f>'Auditoria interna'!N13</f>
        <v>Cumple</v>
      </c>
      <c r="G13" s="32">
        <f>IF(F13="Cumple",2,IF(F13="Cumple a medias",1,IF(F13="No aplica","",)))</f>
        <v>2</v>
      </c>
      <c r="H13" s="24">
        <f t="shared" ref="H13:H18" si="0">IF(G13=2,100,IF(G13=1,50,IF(G13="","",)))</f>
        <v>100</v>
      </c>
      <c r="I13" s="213">
        <f>(H12*0.0015)</f>
        <v>0.15</v>
      </c>
      <c r="J13" s="211"/>
    </row>
    <row r="14" spans="1:10" ht="36.75" customHeight="1">
      <c r="A14" s="9" t="str">
        <f>'Auditoria interna'!A14</f>
        <v>1.2</v>
      </c>
      <c r="B14" s="207" t="str">
        <f>'Auditoria interna'!B14:O14</f>
        <v>b) Preparación física
Aplicar en la brigada, a todo el personal, lo establecido en el programa regional de preparación física.</v>
      </c>
      <c r="C14" s="207"/>
      <c r="D14" s="207"/>
      <c r="E14" s="207"/>
      <c r="F14" s="17" t="str">
        <f>'Auditoria interna'!N14</f>
        <v>Cumple</v>
      </c>
      <c r="G14" s="32">
        <f t="shared" ref="G14:G57" si="1">IF(F14="Cumple",2,IF(F14="Cumple a medias",1,IF(F14="No aplica","",)))</f>
        <v>2</v>
      </c>
      <c r="H14" s="24">
        <f t="shared" si="0"/>
        <v>100</v>
      </c>
      <c r="I14" s="213"/>
      <c r="J14" s="211"/>
    </row>
    <row r="15" spans="1:10" ht="48" customHeight="1">
      <c r="A15" s="9" t="str">
        <f>'Auditoria interna'!A15</f>
        <v>1.3</v>
      </c>
      <c r="B15" s="207" t="str">
        <f>'Auditoria interna'!B15:O15</f>
        <v xml:space="preserve">c) Análisis grupal de accidentes graves y/o fatales
Presentar y exponer a los brigadistas, al menos dos Informes de accidentes graves y/o fatales ocurridos en combate de incendios forestales o similares, para su análisis en una sesión especial durante el primer mes de trabajo, según acta levantada. </v>
      </c>
      <c r="C15" s="207"/>
      <c r="D15" s="207"/>
      <c r="E15" s="207"/>
      <c r="F15" s="17" t="str">
        <f>'Auditoria interna'!N15</f>
        <v>Cumple</v>
      </c>
      <c r="G15" s="32">
        <f t="shared" si="1"/>
        <v>2</v>
      </c>
      <c r="H15" s="24">
        <f t="shared" si="0"/>
        <v>100</v>
      </c>
      <c r="I15" s="213"/>
      <c r="J15" s="211"/>
    </row>
    <row r="16" spans="1:10" ht="42.75" customHeight="1">
      <c r="A16" s="9" t="str">
        <f>'Auditoria interna'!A16</f>
        <v>1.4</v>
      </c>
      <c r="B16" s="207" t="str">
        <f>'Auditoria interna'!B16:O16</f>
        <v xml:space="preserve">d) Lecciones aprendidas 1
Reunión semanal de Jefes de Cuadrilla con los brigadistas, y una reunión si ocurre un incendio con superficie superior a 20 ha., para analizar las situaciones positivas y negativas recogidas en la semana.  </v>
      </c>
      <c r="C16" s="207"/>
      <c r="D16" s="207"/>
      <c r="E16" s="207"/>
      <c r="F16" s="17" t="str">
        <f>'Auditoria interna'!N16</f>
        <v>Cumple</v>
      </c>
      <c r="G16" s="32">
        <f t="shared" si="1"/>
        <v>2</v>
      </c>
      <c r="H16" s="24">
        <f t="shared" si="0"/>
        <v>100</v>
      </c>
      <c r="I16" s="213"/>
      <c r="J16" s="211"/>
    </row>
    <row r="17" spans="1:10" ht="45.75" customHeight="1">
      <c r="A17" s="9" t="str">
        <f>'Auditoria interna'!A17</f>
        <v>1.5</v>
      </c>
      <c r="B17" s="207" t="str">
        <f>'Auditoria interna'!B17:O17</f>
        <v xml:space="preserve">e) Lecciones aprendidas 2
Recopilación de informes semanales, emitidos por el o los Jefes de Cuadrilla con los brigadistas y una cada vez que ocurra un incendio con superficie superior a 20 ha., para analizar las situaciones positivas y negativas observadas.  </v>
      </c>
      <c r="C17" s="207"/>
      <c r="D17" s="207"/>
      <c r="E17" s="207"/>
      <c r="F17" s="17" t="str">
        <f>'Auditoria interna'!N17</f>
        <v>Cumple</v>
      </c>
      <c r="G17" s="32">
        <f t="shared" si="1"/>
        <v>2</v>
      </c>
      <c r="H17" s="24">
        <f t="shared" si="0"/>
        <v>100</v>
      </c>
      <c r="I17" s="213"/>
      <c r="J17" s="211"/>
    </row>
    <row r="18" spans="1:10" ht="43.5" customHeight="1" thickBot="1">
      <c r="A18" s="9" t="str">
        <f>'Auditoria interna'!A18</f>
        <v>1.6</v>
      </c>
      <c r="B18" s="207" t="str">
        <f>'Auditoria interna'!B18:O18</f>
        <v>f) Reforzamiento diario de normas de prevención de riesgos laborales
Reforzar diariamente, con charlas de cinco minutos,  a los brigadistas forestales en prevención de riesgos laborales y la identificación de los peligros en su actividad diaria</v>
      </c>
      <c r="C18" s="207"/>
      <c r="D18" s="207"/>
      <c r="E18" s="207"/>
      <c r="F18" s="17" t="str">
        <f>'Auditoria interna'!N18</f>
        <v>Cumple</v>
      </c>
      <c r="G18" s="32">
        <f t="shared" si="1"/>
        <v>2</v>
      </c>
      <c r="H18" s="24">
        <f t="shared" si="0"/>
        <v>100</v>
      </c>
      <c r="I18" s="270"/>
      <c r="J18" s="211"/>
    </row>
    <row r="19" spans="1:10" ht="13.5" customHeight="1" thickBot="1">
      <c r="A19" s="27">
        <f>'Auditoria interna'!A19</f>
        <v>2</v>
      </c>
      <c r="B19" s="217" t="str">
        <f>'Auditoria interna'!B19:O19</f>
        <v>Jefes de Brigada</v>
      </c>
      <c r="C19" s="218"/>
      <c r="D19" s="218"/>
      <c r="E19" s="218"/>
      <c r="F19" s="6"/>
      <c r="G19" s="6"/>
      <c r="H19" s="28">
        <f>IF(AND(F20="cumple",F21="cumple"),100,IF(AND(F20="No aplica",F21="No aplica"),100,AVERAGE(H20:H21)))</f>
        <v>100</v>
      </c>
      <c r="I19" s="69"/>
      <c r="J19" s="211"/>
    </row>
    <row r="20" spans="1:10" ht="138" customHeight="1">
      <c r="A20" s="22" t="str">
        <f>'Auditoria interna'!A20</f>
        <v>2.1</v>
      </c>
      <c r="B20" s="219" t="str">
        <f>'Auditoria interna'!B20:O20</f>
        <v>a) Condición de las instalaciones de la Base de Brigada
Realizar, con la periodicidad que se indica, recorridos a la Base de Brigada para inspeccionar el estado de conservación y funcionamiento de sus instalaciones y equipamientos, así como también de los elementos de trabajo del personal. Del resultado de ellas informará a la Jefatura directa.
Mensualmente: infraestructura de cocina, dormitorios, comedor, baños, elementos para la atención de lesionados, herramientas y equipos, elementos de protección personal, móvil de brigada, bodega de combustibles.
Quincenalmente: una inspección de seguimiento de  las debilidades detectadas en las inspecciones mensuales</v>
      </c>
      <c r="C20" s="219"/>
      <c r="D20" s="219"/>
      <c r="E20" s="219"/>
      <c r="F20" s="23" t="str">
        <f>'Auditoria interna'!N20</f>
        <v>Cumple</v>
      </c>
      <c r="G20" s="32">
        <f t="shared" si="1"/>
        <v>2</v>
      </c>
      <c r="H20" s="24">
        <f>IF(G20=2,100,IF(G20=1,50,IF(G20="","",)))</f>
        <v>100</v>
      </c>
      <c r="I20" s="208">
        <f>H19*0.001</f>
        <v>0.1</v>
      </c>
      <c r="J20" s="211"/>
    </row>
    <row r="21" spans="1:10" ht="65.25" customHeight="1" thickBot="1">
      <c r="A21" s="9" t="str">
        <f>'Auditoria interna'!A21</f>
        <v>2.2</v>
      </c>
      <c r="B21" s="207" t="str">
        <f>'Auditoria interna'!B21:O21</f>
        <v>Realizar una observación planeada al mes contemplando las siguientes actividades:
· Uso de motosierra
· Construcción de líneas.
· Desplazamiento en laderas, lanzamiento de agua</v>
      </c>
      <c r="C21" s="207"/>
      <c r="D21" s="207"/>
      <c r="E21" s="207"/>
      <c r="F21" s="17" t="str">
        <f>'Auditoria interna'!N21</f>
        <v>Cumple</v>
      </c>
      <c r="G21" s="32">
        <f t="shared" si="1"/>
        <v>2</v>
      </c>
      <c r="H21" s="24">
        <f>IF(G21=2,100,IF(G21=1,50,IF(G21="","",)))</f>
        <v>100</v>
      </c>
      <c r="I21" s="209"/>
      <c r="J21" s="211"/>
    </row>
    <row r="22" spans="1:10" ht="13.5" customHeight="1" thickBot="1">
      <c r="A22" s="27">
        <f>'Auditoria interna'!A22</f>
        <v>3</v>
      </c>
      <c r="B22" s="217" t="str">
        <f>'Auditoria interna'!B22:O22</f>
        <v>Atención de lesionados</v>
      </c>
      <c r="C22" s="218"/>
      <c r="D22" s="218"/>
      <c r="E22" s="218"/>
      <c r="F22" s="6"/>
      <c r="G22" s="6"/>
      <c r="H22" s="28">
        <f>IF(AND(F23="cumple",F24="cumple",F25="CUMPLE",F26="CUMPLE"),100,IF(AND(F23="No aplica",F24="No aplica",F25="NO APLICA",F26="NO APLICA"),100,AVERAGE(H23:H26)))</f>
        <v>100</v>
      </c>
      <c r="I22" s="69"/>
      <c r="J22" s="211"/>
    </row>
    <row r="23" spans="1:10" ht="43.5" customHeight="1">
      <c r="A23" s="22" t="str">
        <f>'Auditoria interna'!A23</f>
        <v>3.1</v>
      </c>
      <c r="B23" s="219" t="str">
        <f>'Auditoria interna'!B23:O23</f>
        <v>a) Capacitación para Asistente de Primeros Auxilios
Verificar que el(la) Brigadista que se desempeñe como Asistente de Primeros Auxilios de la Brigada, acredite haber realizado el respectivo curso para el desempeño del cargo</v>
      </c>
      <c r="C23" s="219"/>
      <c r="D23" s="219"/>
      <c r="E23" s="219"/>
      <c r="F23" s="23" t="str">
        <f>'Auditoria interna'!N23</f>
        <v>Cumple</v>
      </c>
      <c r="G23" s="32">
        <f t="shared" si="1"/>
        <v>2</v>
      </c>
      <c r="H23" s="24">
        <f>IF(G23=2,100,IF(G23=1,50,IF(G23="","",)))</f>
        <v>100</v>
      </c>
      <c r="I23" s="271">
        <f>H22*0.001</f>
        <v>0.1</v>
      </c>
      <c r="J23" s="211"/>
    </row>
    <row r="24" spans="1:10" ht="97.5" customHeight="1">
      <c r="A24" s="9" t="str">
        <f>'Auditoria interna'!A24</f>
        <v>3.2</v>
      </c>
      <c r="B24" s="207" t="str">
        <f>'Auditoria interna'!B24:O24</f>
        <v xml:space="preserve">b) Demostración en Primeros Auxilios
Demostrar prácticamente sus conocimientos respecto del contenido y procedimientos de la Cartilla ALPHA.                                                                           
* Toma de signos vitales                                               
* Atención primaria de heridas, hemorragias                                                 
* Atención primaria de quemaduras                                               
* Inmovilización de fracturas        
*Inmovilización y traslado de lesionados     
</v>
      </c>
      <c r="C24" s="207"/>
      <c r="D24" s="207"/>
      <c r="E24" s="207"/>
      <c r="F24" s="17" t="str">
        <f>'Auditoria interna'!N24</f>
        <v>Cumple</v>
      </c>
      <c r="G24" s="32">
        <f t="shared" si="1"/>
        <v>2</v>
      </c>
      <c r="H24" s="24">
        <f>IF(G24=2,100,IF(G24=1,50,IF(G24="","",)))</f>
        <v>100</v>
      </c>
      <c r="I24" s="213"/>
      <c r="J24" s="211"/>
    </row>
    <row r="25" spans="1:10" ht="59.25" customHeight="1">
      <c r="A25" s="9" t="str">
        <f>'Auditoria interna'!A25</f>
        <v>3.3</v>
      </c>
      <c r="B25" s="207" t="str">
        <f>'Auditoria interna'!B25:O25</f>
        <v xml:space="preserve">c) Elementos para la atención de lesionados
Verificar en la Base de Brigada Forestal la existencia de:
· Botiquines de Primeros Auxilios de los tipos mural, maletín banano (uno de cada tipo)   según los Arts.9 al 14 del Anexo Normas de Higiene y Seguridad en protección Contra Incendios Forestales.
</v>
      </c>
      <c r="C25" s="207"/>
      <c r="D25" s="207"/>
      <c r="E25" s="207"/>
      <c r="F25" s="17" t="str">
        <f>'Auditoria interna'!N25</f>
        <v>Cumple</v>
      </c>
      <c r="G25" s="32">
        <f t="shared" si="1"/>
        <v>2</v>
      </c>
      <c r="H25" s="24">
        <f>IF(G25=2,100,IF(G25=1,50,IF(G25="","",)))</f>
        <v>100</v>
      </c>
      <c r="I25" s="213"/>
      <c r="J25" s="211"/>
    </row>
    <row r="26" spans="1:10" ht="37.5" customHeight="1" thickBot="1">
      <c r="A26" s="9" t="str">
        <f>'Auditoria interna'!A26</f>
        <v>3.4</v>
      </c>
      <c r="B26" s="207" t="str">
        <f>'Auditoria interna'!B26:O26</f>
        <v>d) Atención de primeros auxilios
Mantener un registro escrito, detallado e individual de sus  atenciones realizadas en la unidad.</v>
      </c>
      <c r="C26" s="207"/>
      <c r="D26" s="207"/>
      <c r="E26" s="207"/>
      <c r="F26" s="17" t="str">
        <f>'Auditoria interna'!N26</f>
        <v>Cumple</v>
      </c>
      <c r="G26" s="32">
        <f t="shared" si="1"/>
        <v>2</v>
      </c>
      <c r="H26" s="24">
        <f>IF(G26=2,100,IF(G26=1,50,IF(G26="","",)))</f>
        <v>100</v>
      </c>
      <c r="I26" s="270"/>
      <c r="J26" s="211"/>
    </row>
    <row r="27" spans="1:10" ht="13.5" customHeight="1" thickBot="1">
      <c r="A27" s="27">
        <f>'Auditoria interna'!A27</f>
        <v>4</v>
      </c>
      <c r="B27" s="217" t="str">
        <f>'Auditoria interna'!B27:O27</f>
        <v>Móvil de la Brigada Forestal</v>
      </c>
      <c r="C27" s="218"/>
      <c r="D27" s="218"/>
      <c r="E27" s="218"/>
      <c r="F27" s="6"/>
      <c r="G27" s="6"/>
      <c r="H27" s="28">
        <f>IF(AND(F28="cumple",F29="cumple"),100,IF(AND(F28="No aplica",F29="No aplica"),100,AVERAGE(H28:H29)))</f>
        <v>100</v>
      </c>
      <c r="I27" s="69"/>
      <c r="J27" s="211"/>
    </row>
    <row r="28" spans="1:10" ht="106.5" customHeight="1">
      <c r="A28" s="22" t="str">
        <f>'Auditoria interna'!A28</f>
        <v>4.1</v>
      </c>
      <c r="B28" s="219" t="str">
        <f>'Auditoria interna'!B28:E28</f>
        <v>a) Condición mecánica y accesorios de los móviles de la Unidad
Inspeccionar MENSUALMENTE el estado del móvil y sus accesorios, a través de la modalidad establecida y de los procedimientos administrativos que correspondan, respecto a:                                                * Luces  
* Frenos  
* Dirección   
* Equipo Panne                           
* Extintor    
* Cinturón de Seguridad                         
* Neumáticos   
* Vidrios 
*Botiquín</v>
      </c>
      <c r="C28" s="219"/>
      <c r="D28" s="219"/>
      <c r="E28" s="219"/>
      <c r="F28" s="23" t="str">
        <f>'Auditoria interna'!N28</f>
        <v>Cumple</v>
      </c>
      <c r="G28" s="32">
        <f t="shared" si="1"/>
        <v>2</v>
      </c>
      <c r="H28" s="24">
        <f>IF(G28=2,100,IF(G28=1,50,IF(G28="","",)))</f>
        <v>100</v>
      </c>
      <c r="I28" s="213">
        <f>H27*0.001</f>
        <v>0.1</v>
      </c>
      <c r="J28" s="211"/>
    </row>
    <row r="29" spans="1:10" ht="129.75" customHeight="1" thickBot="1">
      <c r="A29" s="9">
        <f>'Auditoria interna'!A29</f>
        <v>0</v>
      </c>
      <c r="B29" s="207" t="str">
        <f>'Auditoria interna'!B29:E29</f>
        <v>b) Cumplimiento de la Ley de Tránsito
Inspeccionar MENSUALMENTE el cumplimiento de la Ley de Tránsito constatando, a través de la modalidad establecida, que el(os) conductor(es) y móviles) cuenten con la siguiente documentación vigente:
* Licencia de conducir
* Permiso transporte de pasajeros
* Revisión técnica y gases
* Permiso de circulación
* Seguro Obligatorio
Si el móvil cuenta con carro de arrastre, constatar los siguientes documentos
* Permiso de circulación
* Revisión técnica
* Seguro Obligatorio</v>
      </c>
      <c r="C29" s="207"/>
      <c r="D29" s="207"/>
      <c r="E29" s="207"/>
      <c r="F29" s="17" t="str">
        <f>'Auditoria interna'!N29</f>
        <v>Cumple</v>
      </c>
      <c r="G29" s="32">
        <f t="shared" si="1"/>
        <v>2</v>
      </c>
      <c r="H29" s="24">
        <f>IF(G29=2,100,IF(G29=1,50,IF(G29="","",)))</f>
        <v>100</v>
      </c>
      <c r="I29" s="213"/>
      <c r="J29" s="211"/>
    </row>
    <row r="30" spans="1:10" ht="13.5" customHeight="1" thickBot="1">
      <c r="A30" s="27">
        <f>'Auditoria interna'!A30</f>
        <v>5</v>
      </c>
      <c r="B30" s="217" t="str">
        <f>'Auditoria interna'!B30:E30</f>
        <v>Helicópteros</v>
      </c>
      <c r="C30" s="218"/>
      <c r="D30" s="218"/>
      <c r="E30" s="218"/>
      <c r="F30" s="6"/>
      <c r="G30" s="6"/>
      <c r="H30" s="28">
        <f>IF(AND(F31="cumple",F32="cumple"),100,IF(AND(F31="No aplica",F32="No aplica"),100,AVERAGE(H31:H32)))</f>
        <v>100</v>
      </c>
      <c r="I30" s="69"/>
      <c r="J30" s="211"/>
    </row>
    <row r="31" spans="1:10" ht="106.5" customHeight="1">
      <c r="A31" s="22" t="str">
        <f>'Auditoria interna'!A31</f>
        <v>5.1</v>
      </c>
      <c r="B31" s="219" t="str">
        <f>'Auditoria interna'!B31:E31</f>
        <v xml:space="preserve">a) Equipamiento para inmovilizar y transportar lesionados 
Constatar y asegurarse MENSUALMENTE que el helicóptero cuente con el equipamiento para inmovilización y transporte de lesionados de acuerdo con las bases de licitación: 
* Una tabla espinal larga con correas de fijación, 
* Un set de cojines inmovilizadores laterales modelo Ferno 445 o similar, 
* Un collar cervical tipo Stiffneck, modelo Laerdal, 
* Un set de férulas neumáticas de inmovilización de extremidades de seis piezas (brazo completo, medio brazo, muñeca, pie, media pierna, pierna completa, y 
* Dos mantas para atención de quemados, modelo Burn Wrap Water Gel 91 x 76 cm
</v>
      </c>
      <c r="C31" s="219"/>
      <c r="D31" s="219"/>
      <c r="E31" s="219"/>
      <c r="F31" s="23" t="str">
        <f>'Auditoria interna'!N31</f>
        <v>Cumple</v>
      </c>
      <c r="G31" s="32">
        <f t="shared" si="1"/>
        <v>2</v>
      </c>
      <c r="H31" s="24">
        <f>IF(G31=2,100,IF(G31=1,50,IF(G31="","",)))</f>
        <v>100</v>
      </c>
      <c r="I31" s="213">
        <f>H30*0.001</f>
        <v>0.1</v>
      </c>
      <c r="J31" s="211"/>
    </row>
    <row r="32" spans="1:10" ht="22.5" customHeight="1" thickBot="1">
      <c r="A32" s="9" t="str">
        <f>'Auditoria interna'!A32</f>
        <v>5.2</v>
      </c>
      <c r="B32" s="207" t="str">
        <f>'Auditoria interna'!B32:E32</f>
        <v>b) Cumplir con normativa DGAC para el piloto de helicóptero
Existencia de documentos del helicóptero y piloto</v>
      </c>
      <c r="C32" s="207"/>
      <c r="D32" s="207"/>
      <c r="E32" s="207"/>
      <c r="F32" s="17" t="str">
        <f>'Auditoria interna'!N32</f>
        <v>Cumple</v>
      </c>
      <c r="G32" s="32">
        <f t="shared" si="1"/>
        <v>2</v>
      </c>
      <c r="H32" s="24">
        <f>IF(G32=2,100,IF(G32=1,50,IF(G32="","",)))</f>
        <v>100</v>
      </c>
      <c r="I32" s="213"/>
      <c r="J32" s="211"/>
    </row>
    <row r="33" spans="1:10" ht="13.5" customHeight="1" thickBot="1">
      <c r="A33" s="10">
        <f>'Auditoria interna'!A33</f>
        <v>6</v>
      </c>
      <c r="B33" s="217" t="str">
        <f>'Auditoria interna'!B33:E33</f>
        <v xml:space="preserve"> Equipo de Protección Personal</v>
      </c>
      <c r="C33" s="218"/>
      <c r="D33" s="218"/>
      <c r="E33" s="218"/>
      <c r="F33" s="7"/>
      <c r="G33" s="7"/>
      <c r="H33" s="12">
        <f>IF(AND(F34="cumple",F35="cumple"),100,IF(AND(F34="No aplica",F13="No aplica"),100,AVERAGE(H34:H35)))</f>
        <v>100</v>
      </c>
      <c r="I33" s="70"/>
      <c r="J33" s="211"/>
    </row>
    <row r="34" spans="1:10" ht="45" customHeight="1">
      <c r="A34" s="9" t="str">
        <f>'Auditoria interna'!A34</f>
        <v>6.1</v>
      </c>
      <c r="B34" s="207" t="str">
        <f>'Auditoria interna'!B34:E34</f>
        <v>a) Uso y empleo correcto del EPP
Capacitar al personal de la Brigada Forestal respecto del EPP, para que hagan buen uso de él y sean capaces de explicar su empleo.</v>
      </c>
      <c r="C34" s="207"/>
      <c r="D34" s="207"/>
      <c r="E34" s="207"/>
      <c r="F34" s="17" t="str">
        <f>'Auditoria interna'!N34</f>
        <v>Cumple</v>
      </c>
      <c r="G34" s="32">
        <f t="shared" si="1"/>
        <v>2</v>
      </c>
      <c r="H34" s="11">
        <f>IF(G34=2,100,IF(G34=1,50,IF(G34="","",)))</f>
        <v>100</v>
      </c>
      <c r="I34" s="213">
        <f>H33*0.001</f>
        <v>0.1</v>
      </c>
      <c r="J34" s="211"/>
    </row>
    <row r="35" spans="1:10" ht="42.75" customHeight="1" thickBot="1">
      <c r="A35" s="9" t="str">
        <f>'Auditoria interna'!A35</f>
        <v>6.2</v>
      </c>
      <c r="B35" s="207" t="str">
        <f>'Auditoria interna'!B35:E35</f>
        <v>c) Protección contra radiación UV
Instalar en la base de Brigada Forestal al menos un dispensador de bloqueador solar o un envase individual para la protección de las personas contra la radiación solar.</v>
      </c>
      <c r="C35" s="207"/>
      <c r="D35" s="207"/>
      <c r="E35" s="207"/>
      <c r="F35" s="17" t="str">
        <f>'Auditoria interna'!N35</f>
        <v>Cumple</v>
      </c>
      <c r="G35" s="32">
        <f t="shared" si="1"/>
        <v>2</v>
      </c>
      <c r="H35" s="11">
        <f>IF(G35=2,100,IF(G35=1,50,IF(G35="","",)))</f>
        <v>100</v>
      </c>
      <c r="I35" s="213"/>
      <c r="J35" s="211"/>
    </row>
    <row r="36" spans="1:10" ht="13.5" customHeight="1" thickBot="1">
      <c r="A36" s="10">
        <f>'Auditoria interna'!A36</f>
        <v>7</v>
      </c>
      <c r="B36" s="217" t="str">
        <f>'Auditoria interna'!B36:E36</f>
        <v xml:space="preserve"> Estado y Mantenimiento de Herramientas y Equipos</v>
      </c>
      <c r="C36" s="218"/>
      <c r="D36" s="218"/>
      <c r="E36" s="218"/>
      <c r="F36" s="7"/>
      <c r="G36" s="7"/>
      <c r="H36" s="12">
        <f>IF(AND(F37="cumple",F38="cumple"),100,IF(AND(F37="No aplica",F38="No aplica"),100,AVERAGE(H37:H38)))</f>
        <v>100</v>
      </c>
      <c r="I36" s="70"/>
      <c r="J36" s="211"/>
    </row>
    <row r="37" spans="1:10" ht="38.25" customHeight="1">
      <c r="A37" s="9" t="str">
        <f>'Auditoria interna'!A37</f>
        <v>7.1</v>
      </c>
      <c r="B37" s="207" t="str">
        <f>'Auditoria interna'!B37:E37</f>
        <v>a) Estado los equipos y herramientas de trabajo
Velar por el buen estado de las herramientas y equipos de trabajo, instruyendo y supervisando su mantenimiento preventivo y correctivo.</v>
      </c>
      <c r="C37" s="207"/>
      <c r="D37" s="207"/>
      <c r="E37" s="207"/>
      <c r="F37" s="17" t="str">
        <f>'Auditoria interna'!N37</f>
        <v>Cumple</v>
      </c>
      <c r="G37" s="32">
        <f t="shared" si="1"/>
        <v>2</v>
      </c>
      <c r="H37" s="11">
        <f>IF(G37=2,100,IF(G37=1,50,IF(G37="","",)))</f>
        <v>100</v>
      </c>
      <c r="I37" s="213">
        <f>H36*0.001</f>
        <v>0.1</v>
      </c>
      <c r="J37" s="211"/>
    </row>
    <row r="38" spans="1:10" ht="38.25" customHeight="1" thickBot="1">
      <c r="A38" s="9" t="str">
        <f>'Auditoria interna'!A38</f>
        <v>7.2</v>
      </c>
      <c r="B38" s="207" t="str">
        <f>'Auditoria interna'!B38:E38</f>
        <v>a,1) Estado los equipos y herramientas de trabajo
Dotar a la brigada forestal de elementos y herramientas para efectuar, en un lugar apropiado, el mantenimiento de los equipos y herramientas de combate</v>
      </c>
      <c r="C38" s="207"/>
      <c r="D38" s="207"/>
      <c r="E38" s="207"/>
      <c r="F38" s="17" t="str">
        <f>'Auditoria interna'!N38</f>
        <v>Cumple</v>
      </c>
      <c r="G38" s="32">
        <f t="shared" si="1"/>
        <v>2</v>
      </c>
      <c r="H38" s="11">
        <f>IF(G38=2,100,IF(G38=1,50,IF(G38="","",)))</f>
        <v>100</v>
      </c>
      <c r="I38" s="213"/>
      <c r="J38" s="211"/>
    </row>
    <row r="39" spans="1:10" ht="13.5" customHeight="1" thickBot="1">
      <c r="A39" s="27">
        <f>'Auditoria interna'!A39</f>
        <v>8</v>
      </c>
      <c r="B39" s="217" t="str">
        <f>'Auditoria interna'!B39:E39</f>
        <v>Promoción de la Prevención de Riesgos</v>
      </c>
      <c r="C39" s="218"/>
      <c r="D39" s="218"/>
      <c r="E39" s="218"/>
      <c r="F39" s="6"/>
      <c r="G39" s="6"/>
      <c r="H39" s="28">
        <f>IF(AND(F40="cumple",F41="cumple"),100,IF(AND(F40="No aplica",F41="No aplica"),100,AVERAGE(H40:H41)))</f>
        <v>100</v>
      </c>
      <c r="I39" s="69"/>
      <c r="J39" s="211"/>
    </row>
    <row r="40" spans="1:10" ht="147" customHeight="1">
      <c r="A40" s="22" t="str">
        <f>'Auditoria interna'!A40</f>
        <v>8.1</v>
      </c>
      <c r="B40" s="219" t="str">
        <f>'Auditoria interna'!B40:E40</f>
        <v>a) Promoción de la Prevención de Riesgos
Dotar o habilitar en cada Brigada Forestal de un Diario Mural (pared, pizarra, etc) para difundir información actualizada respecto a la prevención de riesgos, siendo obligatorio la exhibición del Reglamento Interno de Orden, Higiene y Seguridad y el Anexo de Normas de Higiene y Seguridad de Protección Contra Incendios Forestales y adicionalmente otra información tal como:
* Listado de centros hospitalarios más cercanos
* Política de Seguridad y Salud Ocupacional
* Carta Motivacional
* Promoción del concurso de seguridad
* Los procedimientos en caso de   accidentes (Programa ALPHA).
* Los informes de gestión mensual del Encargado de Seguridad del Programa y/o Regional
* Resolución N° xx (depende de cada región) con la autorización a la jornada de trabajo 10*4 en ciclo diurno y 7*7 en ciclo nocturno.</v>
      </c>
      <c r="C40" s="219"/>
      <c r="D40" s="219"/>
      <c r="E40" s="219"/>
      <c r="F40" s="23" t="str">
        <f>'Auditoria interna'!N40</f>
        <v>Cumple</v>
      </c>
      <c r="G40" s="32">
        <f t="shared" si="1"/>
        <v>2</v>
      </c>
      <c r="H40" s="24">
        <f>IF(G40=2,100,IF(G40=1,50,IF(G40="","",)))</f>
        <v>100</v>
      </c>
      <c r="I40" s="208">
        <f>H39*0.001</f>
        <v>0.1</v>
      </c>
      <c r="J40" s="211"/>
    </row>
    <row r="41" spans="1:10" ht="32.25" customHeight="1" thickBot="1">
      <c r="A41" s="9" t="str">
        <f>'Auditoria interna'!A41</f>
        <v>8.2</v>
      </c>
      <c r="B41" s="207" t="str">
        <f>'Auditoria interna'!B41:E41</f>
        <v>b) Instalación de pizarra UV
Dotar de pizarra UV, que señale las condiciones diarias de la radiación UV</v>
      </c>
      <c r="C41" s="207"/>
      <c r="D41" s="207"/>
      <c r="E41" s="207"/>
      <c r="F41" s="17" t="str">
        <f>'Auditoria interna'!N41</f>
        <v>Cumple</v>
      </c>
      <c r="G41" s="32">
        <f t="shared" si="1"/>
        <v>2</v>
      </c>
      <c r="H41" s="24">
        <f>IF(G41=2,100,IF(G41=1,50,IF(G41="","",)))</f>
        <v>100</v>
      </c>
      <c r="I41" s="209"/>
      <c r="J41" s="211"/>
    </row>
    <row r="42" spans="1:10" ht="32.25" customHeight="1" thickBot="1">
      <c r="A42" s="27">
        <f>'Auditoria interna'!A42</f>
        <v>9</v>
      </c>
      <c r="B42" s="217" t="str">
        <f>'Auditoria interna'!B42:E42</f>
        <v>Evaluación Práctica del Desempeño en Operaciones de Incendio Forestal</v>
      </c>
      <c r="C42" s="218"/>
      <c r="D42" s="218"/>
      <c r="E42" s="218"/>
      <c r="F42" s="6"/>
      <c r="G42" s="6"/>
      <c r="H42" s="28">
        <f>IF(AND(F43="cumple",F44="cumple",F45="CUMPLE",F46="CUMPLE",F47="CUMPLE",F48="CUMPLE",F49="CUMPLE",F50="CUMPLE",F51="CUMPLE",F52="CUMPLE",F53="CUMPLE",F54="CUMPLE",F55="CUMPLE",F56="CUMPLE",F57="CUMPLE",F58="CUMPLE",F59="CUMPLE"),100,IF(AND(F43="No aplica",F44="No aplica",F45="NO APLICA",F46="NO APLICA",F47="NO APLICA",F48="NO APLICA",F49="NO APLICA",F50="NO APLICA",F51="NO APLICA",F52="NO APLICA",F53="NO APLICA",F54="NO APLICA",F55="NO APLICA",F56="NO APLICA",F57="NO APLICA",F58="NO APLICA",F59="NO APLICA"),100,AVERAGE(H43:H59)))</f>
        <v>100</v>
      </c>
      <c r="I42" s="70"/>
      <c r="J42" s="211"/>
    </row>
    <row r="43" spans="1:10" ht="33.75" customHeight="1">
      <c r="A43" s="22" t="str">
        <f>'Auditoria interna'!A43</f>
        <v>9.1</v>
      </c>
      <c r="B43" s="214" t="str">
        <f>'Auditoria interna'!B43:E43</f>
        <v>El conductor del móvil se estaciona de manera de no obstaculizar el desplazamiento de otros vehículos y lo orienta de tal forma de quedar en posición de salir de inmediato del lugar en caso de emergencia.</v>
      </c>
      <c r="C43" s="215"/>
      <c r="D43" s="215"/>
      <c r="E43" s="216"/>
      <c r="F43" s="23" t="str">
        <f>'Auditoria interna'!N43</f>
        <v>Cumple</v>
      </c>
      <c r="G43" s="32">
        <f t="shared" si="1"/>
        <v>2</v>
      </c>
      <c r="H43" s="24">
        <f>IF(G43=2,100,IF(G43=1,50,IF(G43="","",)))</f>
        <v>100</v>
      </c>
      <c r="I43" s="269">
        <f>H42*0.0015</f>
        <v>0.15</v>
      </c>
      <c r="J43" s="211"/>
    </row>
    <row r="44" spans="1:10" ht="46.5" customHeight="1">
      <c r="A44" s="9" t="str">
        <f>'Auditoria interna'!A44</f>
        <v>9.2</v>
      </c>
      <c r="B44" s="207" t="str">
        <f>'Auditoria interna'!B44:E44</f>
        <v>El conductor solicita  las llaves de los demás vehículos que lleguen al incendio y que quedan sin conductor(a) (camionetas de operaciones, logística) para poder moverlos en caso de emergencia.</v>
      </c>
      <c r="C44" s="207"/>
      <c r="D44" s="207"/>
      <c r="E44" s="207"/>
      <c r="F44" s="17" t="str">
        <f>'Auditoria interna'!N44</f>
        <v>Cumple</v>
      </c>
      <c r="G44" s="32">
        <f t="shared" si="1"/>
        <v>2</v>
      </c>
      <c r="H44" s="24">
        <f t="shared" ref="H44:H57" si="2">IF(G44=2,100,IF(G44=1,50,IF(G44="","",)))</f>
        <v>100</v>
      </c>
      <c r="I44" s="213"/>
      <c r="J44" s="211"/>
    </row>
    <row r="45" spans="1:10" ht="40.5" customHeight="1">
      <c r="A45" s="9" t="str">
        <f>'Auditoria interna'!A45</f>
        <v>9.3</v>
      </c>
      <c r="B45" s="207" t="str">
        <f>'Auditoria interna'!B45:E45</f>
        <v>El Jefe de Brigada, previo al inicio del combate, realiza el reconocimiento y la evaluación del incendio y define la estrategia y la táctica de combate. Esta labor debe ser constante durante el combate del incendio forestal</v>
      </c>
      <c r="C45" s="207"/>
      <c r="D45" s="207"/>
      <c r="E45" s="207"/>
      <c r="F45" s="17" t="str">
        <f>'Auditoria interna'!N45</f>
        <v>Cumple</v>
      </c>
      <c r="G45" s="32">
        <f t="shared" si="1"/>
        <v>2</v>
      </c>
      <c r="H45" s="24">
        <f t="shared" si="2"/>
        <v>100</v>
      </c>
      <c r="I45" s="213"/>
      <c r="J45" s="211"/>
    </row>
    <row r="46" spans="1:10" ht="33" customHeight="1">
      <c r="A46" s="9" t="str">
        <f>'Auditoria interna'!A46</f>
        <v>9.4</v>
      </c>
      <c r="B46" s="207" t="str">
        <f>'Auditoria interna'!B46:E46</f>
        <v>El Jefe de Brigada, antes de iniciar el combate, informa al personal el trabajo que deberán realizar y de las vías de escape, asegurándose que todos hayan comprendido las  instrucciones.</v>
      </c>
      <c r="C46" s="207"/>
      <c r="D46" s="207"/>
      <c r="E46" s="207"/>
      <c r="F46" s="17" t="str">
        <f>'Auditoria interna'!N46</f>
        <v>Cumple</v>
      </c>
      <c r="G46" s="32">
        <f t="shared" si="1"/>
        <v>2</v>
      </c>
      <c r="H46" s="24">
        <f t="shared" si="2"/>
        <v>100</v>
      </c>
      <c r="I46" s="213"/>
      <c r="J46" s="211"/>
    </row>
    <row r="47" spans="1:10" ht="40.5" customHeight="1">
      <c r="A47" s="9" t="str">
        <f>'Auditoria interna'!A47</f>
        <v>9.5</v>
      </c>
      <c r="B47" s="207" t="str">
        <f>'Auditoria interna'!B47:E47</f>
        <v>Durante el desplazamiento en laderas, el personal asciende en una línea en zigzag, manteniendo una distancia máxima de 3 metros entre combatientes, y llevando la herramienta hacia el lado del valle. En el trabajo de construcción de la línea de fuego y/o cortafuego mineral, el personal también deberá mantener una distancia máxima de 3 metros entre sí.</v>
      </c>
      <c r="C47" s="207"/>
      <c r="D47" s="207"/>
      <c r="E47" s="207"/>
      <c r="F47" s="17" t="str">
        <f>'Auditoria interna'!N47</f>
        <v>Cumple</v>
      </c>
      <c r="G47" s="32">
        <f t="shared" si="1"/>
        <v>2</v>
      </c>
      <c r="H47" s="24">
        <f t="shared" si="2"/>
        <v>100</v>
      </c>
      <c r="I47" s="213"/>
      <c r="J47" s="211"/>
    </row>
    <row r="48" spans="1:10" ht="58.5" customHeight="1">
      <c r="A48" s="9" t="str">
        <f>'Auditoria interna'!A48</f>
        <v>9.6</v>
      </c>
      <c r="B48" s="207" t="str">
        <f>'Auditoria interna'!B48:E48</f>
        <v>Durante las faenas de combate de incendio forestal el personal utiliza  todo su Equipo de Protección Personal.</v>
      </c>
      <c r="C48" s="207"/>
      <c r="D48" s="207"/>
      <c r="E48" s="207"/>
      <c r="F48" s="17" t="str">
        <f>'Auditoria interna'!N48</f>
        <v>Cumple</v>
      </c>
      <c r="G48" s="32">
        <f t="shared" si="1"/>
        <v>2</v>
      </c>
      <c r="H48" s="24">
        <f t="shared" si="2"/>
        <v>100</v>
      </c>
      <c r="I48" s="213"/>
      <c r="J48" s="211"/>
    </row>
    <row r="49" spans="1:10" ht="26.25" customHeight="1">
      <c r="A49" s="9" t="str">
        <f>'Auditoria interna'!A49</f>
        <v>9.7</v>
      </c>
      <c r="B49" s="207" t="str">
        <f>'Auditoria interna'!B49:E49</f>
        <v>Ante la presencia de rodados, el personal se ubica primeramente desde donde viene, para luego tomar protección tras objetos firmes (rocas o árboles), alertando a todo el personal de la Brigada.</v>
      </c>
      <c r="C49" s="207"/>
      <c r="D49" s="207"/>
      <c r="E49" s="207"/>
      <c r="F49" s="17" t="str">
        <f>'Auditoria interna'!N49</f>
        <v>Cumple</v>
      </c>
      <c r="G49" s="32">
        <f t="shared" si="1"/>
        <v>2</v>
      </c>
      <c r="H49" s="24">
        <f t="shared" si="2"/>
        <v>100</v>
      </c>
      <c r="I49" s="213"/>
      <c r="J49" s="211"/>
    </row>
    <row r="50" spans="1:10" ht="36" customHeight="1">
      <c r="A50" s="9" t="str">
        <f>'Auditoria interna'!A50</f>
        <v>9.8</v>
      </c>
      <c r="B50" s="207" t="str">
        <f>'Auditoria interna'!B50:E50</f>
        <v>Constatar que el personal no trabaja en laderas bajo otra unidad o maquinaria, para evitar ser alcanzado por posibles rodados.</v>
      </c>
      <c r="C50" s="207"/>
      <c r="D50" s="207"/>
      <c r="E50" s="207"/>
      <c r="F50" s="17" t="str">
        <f>'Auditoria interna'!N50</f>
        <v>Cumple</v>
      </c>
      <c r="G50" s="32">
        <f t="shared" si="1"/>
        <v>2</v>
      </c>
      <c r="H50" s="24">
        <f t="shared" si="2"/>
        <v>100</v>
      </c>
      <c r="I50" s="213"/>
      <c r="J50" s="211"/>
    </row>
    <row r="51" spans="1:10" ht="23.25" customHeight="1">
      <c r="A51" s="9" t="str">
        <f>'Auditoria interna'!A51</f>
        <v>9.9</v>
      </c>
      <c r="B51" s="207" t="str">
        <f>'Auditoria interna'!B51:E51</f>
        <v>Al efectuarse lanzamientos de agua por aeronaves, el personal debe estar alejado de la zona de lanzamiento. En caso de que esto no sea posible, el personal se tenderá en el suelo, con la cabeza en  dirección hacia la aeronave y las puntas de las botas firmemente ancladas al suelo. Un brazo cubrirá la cabeza sosteniendo el casco y el otro, extendido hacia un costado, sostendrá la herramienta.</v>
      </c>
      <c r="C51" s="207"/>
      <c r="D51" s="207"/>
      <c r="E51" s="207"/>
      <c r="F51" s="17" t="str">
        <f>'Auditoria interna'!N51</f>
        <v>Cumple</v>
      </c>
      <c r="G51" s="32">
        <f t="shared" si="1"/>
        <v>2</v>
      </c>
      <c r="H51" s="24">
        <f t="shared" si="2"/>
        <v>100</v>
      </c>
      <c r="I51" s="213"/>
      <c r="J51" s="211"/>
    </row>
    <row r="52" spans="1:10" ht="57.75" customHeight="1">
      <c r="A52" s="9" t="str">
        <f>'Auditoria interna'!A52</f>
        <v>9.10</v>
      </c>
      <c r="B52" s="207" t="str">
        <f>'Auditoria interna'!B52:E52</f>
        <v>Ante la situación de quedar cercado por el fuego, el personal intentará primero pasar al área quemada. Si esto no es posible, efectuará primero un despeje de la vegetación para lograr una zona segura y luego la ensanchará mediante la quema de la vegetación circundante</v>
      </c>
      <c r="C52" s="207"/>
      <c r="D52" s="207"/>
      <c r="E52" s="207"/>
      <c r="F52" s="17" t="str">
        <f>'Auditoria interna'!N52</f>
        <v>Cumple</v>
      </c>
      <c r="G52" s="32">
        <f t="shared" si="1"/>
        <v>2</v>
      </c>
      <c r="H52" s="24">
        <f t="shared" si="2"/>
        <v>100</v>
      </c>
      <c r="I52" s="213"/>
      <c r="J52" s="211"/>
    </row>
    <row r="53" spans="1:10" ht="48" customHeight="1">
      <c r="A53" s="9" t="str">
        <f>'Auditoria interna'!A53</f>
        <v>9.11</v>
      </c>
      <c r="B53" s="207" t="str">
        <f>'Auditoria interna'!B53:E53</f>
        <v>Los Brigadistas utilizan las herramientas de acuerdo al uso que se le ha instruido (ej. pala: raspar suelo y lanzar tierra, rozón: cortar troncos de pequeño diámetro, zarzas y matorrales, Mc Leod: raspar el suelo  y soltar tierra, Pulaski: para cortar troncos de diámetro medio y soltar tierra, segador: cortar pasto)</v>
      </c>
      <c r="C53" s="207"/>
      <c r="D53" s="207"/>
      <c r="E53" s="207"/>
      <c r="F53" s="17" t="str">
        <f>'Auditoria interna'!N53</f>
        <v>Cumple</v>
      </c>
      <c r="G53" s="32">
        <f t="shared" si="1"/>
        <v>2</v>
      </c>
      <c r="H53" s="24">
        <f t="shared" si="2"/>
        <v>100</v>
      </c>
      <c r="I53" s="213"/>
      <c r="J53" s="211"/>
    </row>
    <row r="54" spans="1:10" ht="53.25" customHeight="1">
      <c r="A54" s="9" t="str">
        <f>'Auditoria interna'!A54</f>
        <v>9.12</v>
      </c>
      <c r="B54" s="207" t="str">
        <f>'Auditoria interna'!B54:E54</f>
        <v>Cuando el motosierrista está volteando un árbol, el personal está a una distancia mínima de 2 veces la altura del árbol. En lo posible, la ubicacióndebe ser al lado contrario de la caída del árbol.</v>
      </c>
      <c r="C54" s="207"/>
      <c r="D54" s="207"/>
      <c r="E54" s="207"/>
      <c r="F54" s="17" t="str">
        <f>'Auditoria interna'!N54</f>
        <v>Cumple</v>
      </c>
      <c r="G54" s="32">
        <f t="shared" si="1"/>
        <v>2</v>
      </c>
      <c r="H54" s="24">
        <f t="shared" si="2"/>
        <v>100</v>
      </c>
      <c r="I54" s="213"/>
      <c r="J54" s="211"/>
    </row>
    <row r="55" spans="1:10" ht="33" customHeight="1">
      <c r="A55" s="9" t="str">
        <f>'Auditoria interna'!A55</f>
        <v>9.13</v>
      </c>
      <c r="B55" s="207" t="str">
        <f>'Auditoria interna'!B55:E55</f>
        <v>El transporte de combustible para las motosierras se realiza sólo en los bidones entregados especialmente para dicho efecto.</v>
      </c>
      <c r="C55" s="207"/>
      <c r="D55" s="207"/>
      <c r="E55" s="207"/>
      <c r="F55" s="17" t="str">
        <f>'Auditoria interna'!N55</f>
        <v>Cumple</v>
      </c>
      <c r="G55" s="32">
        <f t="shared" si="1"/>
        <v>2</v>
      </c>
      <c r="H55" s="24">
        <f t="shared" si="2"/>
        <v>100</v>
      </c>
      <c r="I55" s="213"/>
      <c r="J55" s="211"/>
    </row>
    <row r="56" spans="1:10" ht="27" customHeight="1">
      <c r="A56" s="9" t="str">
        <f>'Auditoria interna'!A56</f>
        <v>9.14</v>
      </c>
      <c r="B56" s="207" t="str">
        <f>'Auditoria interna'!B56:E56</f>
        <v>Al efectuar el carguío de combustible de la motosierra, el operador se ubica lejos del fuego y adopta las siguientes precauciones:
* Cuida de no rebalsar el estanque ni derramar combustible sobre la máquina
* Se preocupa de no salpicar sus ropas con mezcla de combustible
* Se asegura de dejar bien cerrado el bidón y el estanque de la máquina</v>
      </c>
      <c r="C56" s="207"/>
      <c r="D56" s="207"/>
      <c r="E56" s="207"/>
      <c r="F56" s="17" t="str">
        <f>'Auditoria interna'!N56</f>
        <v>Cumple</v>
      </c>
      <c r="G56" s="32">
        <f t="shared" si="1"/>
        <v>2</v>
      </c>
      <c r="H56" s="24">
        <f t="shared" si="2"/>
        <v>100</v>
      </c>
      <c r="I56" s="213"/>
      <c r="J56" s="211"/>
    </row>
    <row r="57" spans="1:10" ht="72" customHeight="1">
      <c r="A57" s="9" t="str">
        <f>'Auditoria interna'!A57</f>
        <v>9.15</v>
      </c>
      <c r="B57" s="207" t="str">
        <f>'Auditoria interna'!B57:E57</f>
        <v>El motosierrista, al operar su máquina, debe utilizar tapones de oído, casco con protector facial de malla y pierneras anticorte, además de su equipo de combatiente.</v>
      </c>
      <c r="C57" s="207"/>
      <c r="D57" s="207"/>
      <c r="E57" s="207"/>
      <c r="F57" s="17" t="str">
        <f>'Auditoria interna'!N57</f>
        <v>Cumple</v>
      </c>
      <c r="G57" s="32">
        <f t="shared" si="1"/>
        <v>2</v>
      </c>
      <c r="H57" s="24">
        <f t="shared" si="2"/>
        <v>100</v>
      </c>
      <c r="I57" s="213"/>
      <c r="J57" s="211"/>
    </row>
    <row r="58" spans="1:10" ht="29.25" customHeight="1">
      <c r="A58" s="22" t="str">
        <f>'Auditoria interna'!A58</f>
        <v>9.16</v>
      </c>
      <c r="B58" s="219" t="str">
        <f>'Auditoria interna'!B58:E58</f>
        <v>Se aplica el PROTOCOLO OCELA antes de iniciar el combate.
O: observación y vigilancia.
C: comunicación en todo momento.
E: escape a través de las rutas establecidas.
L: lugar seguro (zona de seguridad)
A: atención a la evolución del fuego.</v>
      </c>
      <c r="C58" s="219"/>
      <c r="D58" s="219"/>
      <c r="E58" s="219"/>
      <c r="F58" s="23" t="str">
        <f>'Auditoria interna'!N58</f>
        <v>Cumple</v>
      </c>
      <c r="G58" s="32">
        <f>IF(F58="Cumple",2,IF(F58="Cumple a medias",1,IF(F58="No aplica","",)))</f>
        <v>2</v>
      </c>
      <c r="H58" s="24">
        <f>IF(G58=2,100,IF(G58=1,50,IF(G58="","",)))</f>
        <v>100</v>
      </c>
      <c r="I58" s="213"/>
      <c r="J58" s="211"/>
    </row>
    <row r="59" spans="1:10" ht="74.25" customHeight="1" thickBot="1">
      <c r="A59" s="74" t="str">
        <f>'Auditoria interna'!A59</f>
        <v>9.17</v>
      </c>
      <c r="B59" s="268" t="str">
        <f>'Auditoria interna'!B59:E59</f>
        <v>Se aplica el uso de silbatos en el incendio forestal.</v>
      </c>
      <c r="C59" s="268"/>
      <c r="D59" s="268"/>
      <c r="E59" s="268"/>
      <c r="F59" s="75" t="str">
        <f>'Auditoria interna'!N59</f>
        <v>Cumple</v>
      </c>
      <c r="G59" s="72">
        <f>IF(F59="Cumple",2,IF(F59="Cumple a medias",1,IF(F59="No aplica","",)))</f>
        <v>2</v>
      </c>
      <c r="H59" s="73">
        <f>IF(G59=2,100,IF(G59=1,50,IF(G59="","",)))</f>
        <v>100</v>
      </c>
      <c r="I59" s="270"/>
      <c r="J59" s="212"/>
    </row>
    <row r="60" spans="1:10" ht="24" customHeight="1"/>
  </sheetData>
  <mergeCells count="77">
    <mergeCell ref="B59:E59"/>
    <mergeCell ref="I43:I59"/>
    <mergeCell ref="B18:E18"/>
    <mergeCell ref="I23:I26"/>
    <mergeCell ref="B24:E24"/>
    <mergeCell ref="B25:E25"/>
    <mergeCell ref="B26:E26"/>
    <mergeCell ref="I13:I18"/>
    <mergeCell ref="B13:E13"/>
    <mergeCell ref="B14:E14"/>
    <mergeCell ref="B15:E15"/>
    <mergeCell ref="B16:E16"/>
    <mergeCell ref="B17:E17"/>
    <mergeCell ref="B35:E35"/>
    <mergeCell ref="B37:E37"/>
    <mergeCell ref="B30:E30"/>
    <mergeCell ref="G10:J10"/>
    <mergeCell ref="A9:E9"/>
    <mergeCell ref="A10:E10"/>
    <mergeCell ref="B11:E11"/>
    <mergeCell ref="B58:E58"/>
    <mergeCell ref="B12:E12"/>
    <mergeCell ref="G9:J9"/>
    <mergeCell ref="B19:E19"/>
    <mergeCell ref="B20:E20"/>
    <mergeCell ref="B21:E21"/>
    <mergeCell ref="B22:E22"/>
    <mergeCell ref="B23:E23"/>
    <mergeCell ref="B27:E27"/>
    <mergeCell ref="B28:E28"/>
    <mergeCell ref="B44:E44"/>
    <mergeCell ref="B29:E29"/>
    <mergeCell ref="A1:C5"/>
    <mergeCell ref="D1:J1"/>
    <mergeCell ref="D2:G5"/>
    <mergeCell ref="H2:J2"/>
    <mergeCell ref="H3:J3"/>
    <mergeCell ref="H4:J4"/>
    <mergeCell ref="H5:J5"/>
    <mergeCell ref="A6:B6"/>
    <mergeCell ref="C6:D6"/>
    <mergeCell ref="A7:E7"/>
    <mergeCell ref="A8:E8"/>
    <mergeCell ref="H6:J6"/>
    <mergeCell ref="G7:J7"/>
    <mergeCell ref="G8:J8"/>
    <mergeCell ref="B43:E43"/>
    <mergeCell ref="I28:I29"/>
    <mergeCell ref="B45:E45"/>
    <mergeCell ref="B46:E46"/>
    <mergeCell ref="B47:E47"/>
    <mergeCell ref="B36:E36"/>
    <mergeCell ref="B38:E38"/>
    <mergeCell ref="B39:E39"/>
    <mergeCell ref="B40:E40"/>
    <mergeCell ref="B41:E41"/>
    <mergeCell ref="B31:E31"/>
    <mergeCell ref="B32:E32"/>
    <mergeCell ref="B33:E33"/>
    <mergeCell ref="B34:E34"/>
    <mergeCell ref="B42:E42"/>
    <mergeCell ref="B53:E53"/>
    <mergeCell ref="I40:I41"/>
    <mergeCell ref="I20:I21"/>
    <mergeCell ref="J12:J59"/>
    <mergeCell ref="B54:E54"/>
    <mergeCell ref="B55:E55"/>
    <mergeCell ref="B56:E56"/>
    <mergeCell ref="B57:E57"/>
    <mergeCell ref="I31:I32"/>
    <mergeCell ref="I34:I35"/>
    <mergeCell ref="I37:I38"/>
    <mergeCell ref="B48:E48"/>
    <mergeCell ref="B49:E49"/>
    <mergeCell ref="B50:E50"/>
    <mergeCell ref="B51:E51"/>
    <mergeCell ref="B52:E52"/>
  </mergeCells>
  <conditionalFormatting sqref="F13:F18 F23:F26 F28:F29 F31:F32 F34:F35 F37:F38 F40:F41 F43:F59 F20:F21">
    <cfRule type="containsText" dxfId="21" priority="29" operator="containsText" text="Cumple">
      <formula>NOT(ISERROR(SEARCH("Cumple",F13)))</formula>
    </cfRule>
  </conditionalFormatting>
  <conditionalFormatting sqref="F13:F18 F23:F26 F28:F29 F31:F32 F34:F35 F37:F38 F40:F41 F43:F59 F20:F21">
    <cfRule type="containsText" dxfId="20" priority="27" operator="containsText" text="No conformidad">
      <formula>NOT(ISERROR(SEARCH("No conformidad",F13)))</formula>
    </cfRule>
    <cfRule type="containsText" dxfId="19" priority="28" operator="containsText" text="Oportunidad de mejora">
      <formula>NOT(ISERROR(SEARCH("Oportunidad de mejora",F13)))</formula>
    </cfRule>
  </conditionalFormatting>
  <conditionalFormatting sqref="F13:F18 F23:F26 F28:F29 F31:F32 F34:F35 F37:F38 F40:F41 F43:F59 F20:F21">
    <cfRule type="containsText" dxfId="18" priority="25" operator="containsText" text="No cumple">
      <formula>NOT(ISERROR(SEARCH("No cumple",F13)))</formula>
    </cfRule>
    <cfRule type="containsText" dxfId="17" priority="26" operator="containsText" text="Cumple a medias">
      <formula>NOT(ISERROR(SEARCH("Cumple a medias",F13)))</formula>
    </cfRule>
  </conditionalFormatting>
  <conditionalFormatting sqref="J12">
    <cfRule type="iconSet" priority="6">
      <iconSet iconSet="3Symbols2">
        <cfvo type="percent" val="0"/>
        <cfvo type="percent" val="33"/>
        <cfvo type="percent" val="67"/>
      </iconSet>
    </cfRule>
    <cfRule type="cellIs" dxfId="16" priority="7" stopIfTrue="1" operator="greaterThan">
      <formula>93%</formula>
    </cfRule>
    <cfRule type="cellIs" dxfId="15" priority="8" stopIfTrue="1" operator="between">
      <formula>65.1%</formula>
      <formula>93%</formula>
    </cfRule>
    <cfRule type="cellIs" dxfId="14" priority="9" stopIfTrue="1" operator="lessThan">
      <formula>0.65%</formula>
    </cfRule>
    <cfRule type="cellIs" dxfId="13" priority="10" operator="greaterThan">
      <formula>0.65</formula>
    </cfRule>
    <cfRule type="cellIs" dxfId="12" priority="11" operator="between">
      <formula>0.94999</formula>
      <formula>0.85</formula>
    </cfRule>
    <cfRule type="cellIs" dxfId="11" priority="12" operator="greaterThan">
      <formula>0.95</formula>
    </cfRule>
    <cfRule type="cellIs" dxfId="10" priority="13" operator="lessThan">
      <formula>0.85</formula>
    </cfRule>
    <cfRule type="cellIs" dxfId="9" priority="14" operator="between">
      <formula>"94.99%"</formula>
      <formula>0.85</formula>
    </cfRule>
    <cfRule type="cellIs" dxfId="8" priority="15" operator="greaterThan">
      <formula>0.95</formula>
    </cfRule>
    <cfRule type="cellIs" dxfId="7" priority="18" operator="greaterThan">
      <formula>0.95</formula>
    </cfRule>
    <cfRule type="colorScale" priority="20">
      <colorScale>
        <cfvo type="min"/>
        <cfvo type="percentile" val="50"/>
        <cfvo type="max"/>
        <color rgb="FFF8696B"/>
        <color rgb="FFFFEB84"/>
        <color rgb="FF63BE7B"/>
      </colorScale>
    </cfRule>
    <cfRule type="cellIs" dxfId="6" priority="21" operator="between">
      <formula>949.99</formula>
      <formula>0.85</formula>
    </cfRule>
    <cfRule type="cellIs" dxfId="5" priority="22" operator="greaterThan">
      <formula>0.95</formula>
    </cfRule>
    <cfRule type="cellIs" dxfId="4" priority="23" operator="greaterThan">
      <formula>95</formula>
    </cfRule>
    <cfRule type="cellIs" dxfId="3" priority="24" stopIfTrue="1" operator="greaterThan">
      <formula>95</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1"/>
  <sheetViews>
    <sheetView view="pageBreakPreview" topLeftCell="A190" zoomScaleNormal="100" zoomScaleSheetLayoutView="100" workbookViewId="0">
      <selection activeCell="R212" sqref="R212"/>
    </sheetView>
  </sheetViews>
  <sheetFormatPr baseColWidth="10" defaultRowHeight="12.75"/>
  <cols>
    <col min="5" max="5" width="12.5703125" customWidth="1"/>
    <col min="6" max="6" width="16.5703125" customWidth="1"/>
    <col min="7" max="7" width="23.28515625" customWidth="1"/>
    <col min="10" max="10" width="11.42578125" customWidth="1"/>
  </cols>
  <sheetData>
    <row r="1" spans="1:10" ht="12.75" customHeight="1" thickBot="1">
      <c r="A1" s="238"/>
      <c r="B1" s="239"/>
      <c r="C1" s="240"/>
      <c r="D1" s="315" t="s">
        <v>235</v>
      </c>
      <c r="E1" s="316"/>
      <c r="F1" s="316"/>
      <c r="G1" s="316"/>
      <c r="H1" s="316"/>
      <c r="I1" s="316"/>
      <c r="J1" s="317"/>
    </row>
    <row r="2" spans="1:10" ht="12.75" customHeight="1">
      <c r="A2" s="241"/>
      <c r="B2" s="242"/>
      <c r="C2" s="243"/>
      <c r="D2" s="253" t="s">
        <v>121</v>
      </c>
      <c r="E2" s="254"/>
      <c r="F2" s="254"/>
      <c r="G2" s="254"/>
      <c r="H2" s="254"/>
      <c r="I2" s="347" t="s">
        <v>205</v>
      </c>
      <c r="J2" s="348"/>
    </row>
    <row r="3" spans="1:10" ht="12.75" customHeight="1">
      <c r="A3" s="241"/>
      <c r="B3" s="242"/>
      <c r="C3" s="243"/>
      <c r="D3" s="253"/>
      <c r="E3" s="254"/>
      <c r="F3" s="254"/>
      <c r="G3" s="254"/>
      <c r="H3" s="254"/>
      <c r="I3" s="349" t="s">
        <v>229</v>
      </c>
      <c r="J3" s="257"/>
    </row>
    <row r="4" spans="1:10" ht="12.75" customHeight="1">
      <c r="A4" s="241"/>
      <c r="B4" s="242"/>
      <c r="C4" s="243"/>
      <c r="D4" s="253"/>
      <c r="E4" s="254"/>
      <c r="F4" s="254"/>
      <c r="G4" s="254"/>
      <c r="H4" s="254"/>
      <c r="I4" s="349" t="s">
        <v>230</v>
      </c>
      <c r="J4" s="257"/>
    </row>
    <row r="5" spans="1:10" ht="13.5" customHeight="1" thickBot="1">
      <c r="A5" s="337"/>
      <c r="B5" s="338"/>
      <c r="C5" s="339"/>
      <c r="D5" s="345"/>
      <c r="E5" s="346"/>
      <c r="F5" s="346"/>
      <c r="G5" s="346"/>
      <c r="H5" s="346"/>
      <c r="I5" s="326" t="s">
        <v>161</v>
      </c>
      <c r="J5" s="327"/>
    </row>
    <row r="6" spans="1:10" ht="15.75" thickBot="1">
      <c r="A6" s="29" t="s">
        <v>30</v>
      </c>
      <c r="B6" s="340">
        <f>'Auditoria interna'!C6</f>
        <v>0</v>
      </c>
      <c r="C6" s="340"/>
      <c r="D6" s="341"/>
      <c r="E6" s="30" t="s">
        <v>31</v>
      </c>
      <c r="F6" s="342">
        <f>'Auditoria interna'!H6</f>
        <v>0</v>
      </c>
      <c r="G6" s="341"/>
      <c r="H6" s="14" t="s">
        <v>33</v>
      </c>
      <c r="I6" s="343">
        <f>'Auditoria interna'!K6</f>
        <v>0</v>
      </c>
      <c r="J6" s="344"/>
    </row>
    <row r="7" spans="1:10" ht="15" customHeight="1" thickBot="1">
      <c r="A7" s="328" t="s">
        <v>3</v>
      </c>
      <c r="B7" s="329"/>
      <c r="C7" s="329"/>
      <c r="D7" s="329"/>
      <c r="E7" s="330"/>
      <c r="F7" s="1" t="s">
        <v>206</v>
      </c>
      <c r="G7" s="233" t="s">
        <v>4</v>
      </c>
      <c r="H7" s="234"/>
      <c r="I7" s="234"/>
      <c r="J7" s="235"/>
    </row>
    <row r="8" spans="1:10" ht="12.75" customHeight="1">
      <c r="A8" s="331">
        <f>'Auditoria interna'!A8</f>
        <v>0</v>
      </c>
      <c r="B8" s="332"/>
      <c r="C8" s="332"/>
      <c r="D8" s="332"/>
      <c r="E8" s="333"/>
      <c r="F8" s="31">
        <f>'Auditoria interna'!F8</f>
        <v>0</v>
      </c>
      <c r="G8" s="334">
        <f>'Auditoria interna'!G8</f>
        <v>0</v>
      </c>
      <c r="H8" s="335"/>
      <c r="I8" s="335"/>
      <c r="J8" s="336"/>
    </row>
    <row r="9" spans="1:10" ht="12.75" customHeight="1">
      <c r="A9" s="272">
        <f>'Auditoria interna'!A9:E9</f>
        <v>0</v>
      </c>
      <c r="B9" s="273"/>
      <c r="C9" s="273"/>
      <c r="D9" s="273"/>
      <c r="E9" s="274"/>
      <c r="F9" s="2">
        <f>'Auditoria interna'!F9</f>
        <v>0</v>
      </c>
      <c r="G9" s="281">
        <f>'Auditoria interna'!G9:J9</f>
        <v>0</v>
      </c>
      <c r="H9" s="282"/>
      <c r="I9" s="282"/>
      <c r="J9" s="283"/>
    </row>
    <row r="10" spans="1:10" ht="13.5" customHeight="1" thickBot="1">
      <c r="A10" s="275">
        <f>'Auditoria interna'!A10:E10</f>
        <v>0</v>
      </c>
      <c r="B10" s="276"/>
      <c r="C10" s="276"/>
      <c r="D10" s="276"/>
      <c r="E10" s="277"/>
      <c r="F10" s="15">
        <f>'Auditoria interna'!F10</f>
        <v>0</v>
      </c>
      <c r="G10" s="278">
        <f>'Auditoria interna'!G10:J10</f>
        <v>0</v>
      </c>
      <c r="H10" s="279"/>
      <c r="I10" s="279"/>
      <c r="J10" s="280"/>
    </row>
    <row r="11" spans="1:10" ht="13.5" customHeight="1">
      <c r="A11" s="284" t="s">
        <v>218</v>
      </c>
      <c r="B11" s="285"/>
      <c r="C11" s="285"/>
      <c r="D11" s="285"/>
      <c r="E11" s="286"/>
      <c r="F11" s="293">
        <f>Evaluación!J12</f>
        <v>0.99999999999999989</v>
      </c>
      <c r="G11" s="296" t="s">
        <v>217</v>
      </c>
      <c r="H11" s="297"/>
      <c r="I11" s="297"/>
      <c r="J11" s="298"/>
    </row>
    <row r="12" spans="1:10" ht="13.5" customHeight="1">
      <c r="A12" s="287"/>
      <c r="B12" s="288"/>
      <c r="C12" s="288"/>
      <c r="D12" s="288"/>
      <c r="E12" s="289"/>
      <c r="F12" s="294"/>
      <c r="G12" s="33" t="s">
        <v>210</v>
      </c>
      <c r="H12" s="34" t="s">
        <v>211</v>
      </c>
      <c r="I12" s="299" t="s">
        <v>212</v>
      </c>
      <c r="J12" s="300"/>
    </row>
    <row r="13" spans="1:10" ht="36" customHeight="1" thickBot="1">
      <c r="A13" s="290"/>
      <c r="B13" s="291"/>
      <c r="C13" s="291"/>
      <c r="D13" s="291"/>
      <c r="E13" s="292"/>
      <c r="F13" s="295"/>
      <c r="G13" s="35" t="s">
        <v>213</v>
      </c>
      <c r="H13" s="36" t="s">
        <v>214</v>
      </c>
      <c r="I13" s="301" t="s">
        <v>215</v>
      </c>
      <c r="J13" s="302"/>
    </row>
    <row r="14" spans="1:10" ht="13.5" thickBot="1">
      <c r="A14" s="308" t="s">
        <v>165</v>
      </c>
      <c r="B14" s="309"/>
      <c r="C14" s="309"/>
      <c r="D14" s="309"/>
      <c r="E14" s="309"/>
      <c r="F14" s="309"/>
      <c r="G14" s="309"/>
      <c r="H14" s="309"/>
      <c r="I14" s="309"/>
      <c r="J14" s="324"/>
    </row>
    <row r="15" spans="1:10">
      <c r="A15" s="8"/>
      <c r="B15" s="8"/>
      <c r="C15" s="8"/>
      <c r="D15" s="8"/>
      <c r="E15" s="8"/>
      <c r="F15" s="8"/>
      <c r="G15" s="8"/>
      <c r="H15" s="8"/>
      <c r="I15" s="8"/>
      <c r="J15" s="8"/>
    </row>
    <row r="16" spans="1:10">
      <c r="A16" s="8"/>
      <c r="B16" s="8"/>
      <c r="C16" s="8"/>
      <c r="D16" s="8"/>
      <c r="E16" s="8"/>
      <c r="F16" s="8"/>
      <c r="G16" s="8"/>
      <c r="H16" s="8"/>
      <c r="I16" s="8"/>
      <c r="J16" s="8"/>
    </row>
    <row r="17" spans="1:10">
      <c r="A17" s="8"/>
      <c r="B17" s="8"/>
      <c r="C17" s="8"/>
      <c r="D17" s="8"/>
      <c r="E17" s="8"/>
      <c r="F17" s="8"/>
      <c r="G17" s="8"/>
      <c r="H17" s="8"/>
      <c r="I17" s="8"/>
      <c r="J17" s="8"/>
    </row>
    <row r="18" spans="1:10">
      <c r="A18" s="8"/>
      <c r="B18" s="8"/>
      <c r="C18" s="8"/>
      <c r="D18" s="8"/>
      <c r="E18" s="8"/>
      <c r="F18" s="8"/>
      <c r="G18" s="8"/>
      <c r="H18" s="8"/>
      <c r="I18" s="8"/>
      <c r="J18" s="8"/>
    </row>
    <row r="19" spans="1:10">
      <c r="A19" s="8"/>
      <c r="B19" s="8"/>
      <c r="C19" s="8"/>
      <c r="D19" s="8"/>
      <c r="E19" s="8"/>
      <c r="F19" s="8"/>
      <c r="G19" s="8"/>
      <c r="H19" s="8"/>
      <c r="I19" s="8"/>
      <c r="J19" s="8"/>
    </row>
    <row r="20" spans="1:10">
      <c r="A20" s="8"/>
      <c r="B20" s="8"/>
      <c r="C20" s="8"/>
      <c r="D20" s="8"/>
      <c r="E20" s="8"/>
      <c r="F20" s="8"/>
      <c r="G20" s="8"/>
      <c r="H20" s="8"/>
      <c r="I20" s="8"/>
      <c r="J20" s="8"/>
    </row>
    <row r="21" spans="1:10">
      <c r="A21" s="8"/>
      <c r="B21" s="8"/>
      <c r="C21" s="8"/>
      <c r="D21" s="8"/>
      <c r="E21" s="8"/>
      <c r="F21" s="8"/>
      <c r="G21" s="8"/>
      <c r="H21" s="8"/>
      <c r="I21" s="8"/>
      <c r="J21" s="8"/>
    </row>
    <row r="22" spans="1:10">
      <c r="A22" s="8"/>
      <c r="B22" s="8"/>
      <c r="C22" s="8"/>
      <c r="D22" s="8"/>
      <c r="E22" s="8"/>
      <c r="F22" s="8"/>
      <c r="G22" s="8"/>
      <c r="H22" s="8"/>
      <c r="I22" s="8"/>
      <c r="J22" s="8"/>
    </row>
    <row r="23" spans="1:10">
      <c r="A23" s="8"/>
      <c r="B23" s="8"/>
      <c r="C23" s="8"/>
      <c r="D23" s="8"/>
      <c r="E23" s="8"/>
      <c r="F23" s="8"/>
      <c r="G23" s="8"/>
      <c r="H23" s="8"/>
      <c r="I23" s="8"/>
      <c r="J23" s="8"/>
    </row>
    <row r="24" spans="1:10">
      <c r="A24" s="8"/>
      <c r="B24" s="8"/>
      <c r="C24" s="8"/>
      <c r="D24" s="8"/>
      <c r="E24" s="8"/>
      <c r="F24" s="8"/>
      <c r="G24" s="8"/>
      <c r="H24" s="8"/>
      <c r="I24" s="8"/>
      <c r="J24" s="8"/>
    </row>
    <row r="25" spans="1:10">
      <c r="A25" s="8"/>
      <c r="B25" s="8"/>
      <c r="C25" s="8"/>
      <c r="D25" s="8"/>
      <c r="E25" s="8"/>
      <c r="F25" s="8"/>
      <c r="G25" s="8"/>
      <c r="H25" s="8"/>
      <c r="I25" s="8"/>
      <c r="J25" s="8"/>
    </row>
    <row r="26" spans="1:10">
      <c r="A26" s="8"/>
      <c r="B26" s="8"/>
      <c r="C26" s="8"/>
      <c r="D26" s="8"/>
      <c r="E26" s="8"/>
      <c r="F26" s="8"/>
      <c r="G26" s="8"/>
      <c r="H26" s="8"/>
      <c r="I26" s="8"/>
      <c r="J26" s="8"/>
    </row>
    <row r="27" spans="1:10">
      <c r="A27" s="8"/>
      <c r="B27" s="8"/>
      <c r="C27" s="8"/>
      <c r="D27" s="8"/>
      <c r="E27" s="8"/>
      <c r="F27" s="8"/>
      <c r="G27" s="8"/>
      <c r="H27" s="8"/>
      <c r="I27" s="8"/>
      <c r="J27" s="8"/>
    </row>
    <row r="28" spans="1:10">
      <c r="A28" s="8"/>
      <c r="B28" s="8"/>
      <c r="C28" s="8"/>
      <c r="D28" s="8"/>
      <c r="E28" s="8"/>
      <c r="F28" s="8"/>
      <c r="G28" s="8"/>
      <c r="H28" s="8"/>
      <c r="I28" s="8"/>
      <c r="J28" s="8"/>
    </row>
    <row r="29" spans="1:10">
      <c r="A29" s="8"/>
      <c r="B29" s="8"/>
      <c r="C29" s="8"/>
      <c r="D29" s="8"/>
      <c r="E29" s="8"/>
      <c r="F29" s="8"/>
      <c r="G29" s="8"/>
      <c r="H29" s="8"/>
      <c r="I29" s="8"/>
      <c r="J29" s="8"/>
    </row>
    <row r="30" spans="1:10">
      <c r="A30" s="8"/>
      <c r="B30" s="8"/>
      <c r="C30" s="8"/>
      <c r="D30" s="8"/>
      <c r="E30" s="8"/>
      <c r="F30" s="8"/>
      <c r="G30" s="8"/>
      <c r="H30" s="8"/>
      <c r="I30" s="8"/>
      <c r="J30" s="8"/>
    </row>
    <row r="31" spans="1:10">
      <c r="A31" s="8"/>
      <c r="B31" s="8"/>
      <c r="C31" s="8"/>
      <c r="D31" s="8"/>
      <c r="E31" s="8"/>
      <c r="F31" s="8"/>
      <c r="G31" s="8"/>
      <c r="H31" s="8"/>
      <c r="I31" s="8"/>
      <c r="J31" s="8"/>
    </row>
    <row r="32" spans="1:10">
      <c r="A32" s="8"/>
      <c r="B32" s="8"/>
      <c r="C32" s="8"/>
      <c r="D32" s="8"/>
      <c r="E32" s="8"/>
      <c r="F32" s="8"/>
      <c r="G32" s="8"/>
      <c r="H32" s="8"/>
      <c r="I32" s="8"/>
      <c r="J32" s="8"/>
    </row>
    <row r="33" spans="1:10">
      <c r="A33" s="8"/>
      <c r="B33" s="8"/>
      <c r="C33" s="8"/>
      <c r="D33" s="8"/>
      <c r="E33" s="8"/>
      <c r="F33" s="8"/>
      <c r="G33" s="8"/>
      <c r="H33" s="8"/>
      <c r="I33" s="8"/>
      <c r="J33" s="8"/>
    </row>
    <row r="34" spans="1:10">
      <c r="A34" s="8"/>
      <c r="B34" s="8"/>
      <c r="C34" s="8"/>
      <c r="D34" s="8"/>
      <c r="E34" s="8"/>
      <c r="F34" s="8"/>
      <c r="G34" s="8"/>
      <c r="H34" s="8"/>
      <c r="I34" s="8"/>
      <c r="J34" s="8"/>
    </row>
    <row r="35" spans="1:10">
      <c r="A35" s="8"/>
      <c r="B35" s="8"/>
      <c r="C35" s="8"/>
      <c r="D35" s="8"/>
      <c r="E35" s="8"/>
      <c r="F35" s="8"/>
      <c r="G35" s="8"/>
      <c r="H35" s="8"/>
      <c r="I35" s="8"/>
      <c r="J35" s="8"/>
    </row>
    <row r="36" spans="1:10">
      <c r="A36" s="8"/>
      <c r="B36" s="8"/>
      <c r="C36" s="8"/>
      <c r="D36" s="8"/>
      <c r="E36" s="8"/>
      <c r="F36" s="8"/>
      <c r="G36" s="8"/>
      <c r="H36" s="8"/>
      <c r="I36" s="8"/>
      <c r="J36" s="8"/>
    </row>
    <row r="37" spans="1:10">
      <c r="A37" s="8"/>
      <c r="B37" s="8"/>
      <c r="C37" s="8"/>
      <c r="D37" s="8"/>
      <c r="E37" s="8"/>
      <c r="F37" s="8"/>
      <c r="G37" s="8"/>
      <c r="H37" s="8"/>
      <c r="I37" s="8"/>
      <c r="J37" s="8"/>
    </row>
    <row r="38" spans="1:10">
      <c r="A38" s="8"/>
      <c r="B38" s="8"/>
      <c r="C38" s="8"/>
      <c r="D38" s="8"/>
      <c r="E38" s="8"/>
      <c r="F38" s="8"/>
      <c r="G38" s="8"/>
      <c r="H38" s="8"/>
      <c r="I38" s="8"/>
      <c r="J38" s="8"/>
    </row>
    <row r="39" spans="1:10">
      <c r="A39" s="8"/>
      <c r="B39" s="8"/>
      <c r="C39" s="8"/>
      <c r="D39" s="8"/>
      <c r="E39" s="8"/>
      <c r="F39" s="8"/>
      <c r="G39" s="8"/>
      <c r="H39" s="8"/>
      <c r="I39" s="8"/>
      <c r="J39" s="8"/>
    </row>
    <row r="40" spans="1:10" ht="13.5" thickBot="1">
      <c r="A40" s="8"/>
      <c r="B40" s="8"/>
      <c r="C40" s="8"/>
      <c r="D40" s="8"/>
      <c r="E40" s="8"/>
      <c r="F40" s="8"/>
      <c r="G40" s="8"/>
      <c r="H40" s="8"/>
      <c r="I40" s="8"/>
      <c r="J40" s="8"/>
    </row>
    <row r="41" spans="1:10" ht="13.5" thickBot="1">
      <c r="A41" s="308" t="s">
        <v>166</v>
      </c>
      <c r="B41" s="309"/>
      <c r="C41" s="309"/>
      <c r="D41" s="309"/>
      <c r="E41" s="309"/>
      <c r="F41" s="309"/>
      <c r="G41" s="309"/>
      <c r="H41" s="309"/>
      <c r="I41" s="309"/>
      <c r="J41" s="309"/>
    </row>
    <row r="42" spans="1:10">
      <c r="A42" s="8"/>
      <c r="B42" s="8"/>
      <c r="C42" s="8"/>
      <c r="D42" s="8"/>
      <c r="E42" s="8"/>
      <c r="F42" s="8"/>
      <c r="G42" s="8"/>
      <c r="H42" s="8"/>
      <c r="I42" s="8"/>
      <c r="J42" s="8"/>
    </row>
    <row r="43" spans="1:10">
      <c r="A43" s="8"/>
      <c r="B43" s="8"/>
      <c r="C43" s="8"/>
      <c r="D43" s="8"/>
      <c r="E43" s="8"/>
      <c r="F43" s="8"/>
      <c r="G43" s="8"/>
      <c r="H43" s="8"/>
      <c r="I43" s="8"/>
      <c r="J43" s="8"/>
    </row>
    <row r="44" spans="1:10">
      <c r="A44" s="8"/>
      <c r="B44" s="8"/>
      <c r="C44" s="8"/>
      <c r="D44" s="8"/>
      <c r="E44" s="8"/>
      <c r="F44" s="8"/>
      <c r="G44" s="8"/>
      <c r="H44" s="8"/>
      <c r="I44" s="8"/>
      <c r="J44" s="8"/>
    </row>
    <row r="45" spans="1:10">
      <c r="A45" s="8"/>
      <c r="B45" s="8"/>
      <c r="C45" s="8"/>
      <c r="D45" s="8"/>
      <c r="E45" s="8"/>
      <c r="F45" s="8"/>
      <c r="G45" s="8"/>
      <c r="H45" s="8"/>
      <c r="I45" s="8"/>
      <c r="J45" s="8"/>
    </row>
    <row r="46" spans="1:10">
      <c r="A46" s="8"/>
      <c r="B46" s="8"/>
      <c r="C46" s="8"/>
      <c r="D46" s="8"/>
      <c r="E46" s="8"/>
      <c r="F46" s="8"/>
      <c r="G46" s="8"/>
      <c r="H46" s="8"/>
      <c r="I46" s="8"/>
      <c r="J46" s="8"/>
    </row>
    <row r="47" spans="1:10">
      <c r="A47" s="8"/>
      <c r="B47" s="8"/>
      <c r="C47" s="8"/>
      <c r="D47" s="8"/>
      <c r="E47" s="8"/>
      <c r="F47" s="8"/>
      <c r="G47" s="13" t="s">
        <v>42</v>
      </c>
      <c r="H47" s="310" t="s">
        <v>167</v>
      </c>
      <c r="I47" s="303"/>
      <c r="J47" s="303"/>
    </row>
    <row r="48" spans="1:10">
      <c r="A48" s="8"/>
      <c r="B48" s="8"/>
      <c r="C48" s="8"/>
      <c r="D48" s="8"/>
      <c r="E48" s="8"/>
      <c r="F48" s="8"/>
      <c r="G48" s="13" t="s">
        <v>62</v>
      </c>
      <c r="H48" s="310" t="s">
        <v>168</v>
      </c>
      <c r="I48" s="303"/>
      <c r="J48" s="303"/>
    </row>
    <row r="49" spans="1:10">
      <c r="A49" s="8"/>
      <c r="B49" s="8"/>
      <c r="C49" s="8"/>
      <c r="D49" s="8"/>
      <c r="E49" s="8"/>
      <c r="F49" s="8"/>
      <c r="G49" s="13" t="s">
        <v>71</v>
      </c>
      <c r="H49" s="310" t="s">
        <v>169</v>
      </c>
      <c r="I49" s="303"/>
      <c r="J49" s="303"/>
    </row>
    <row r="50" spans="1:10">
      <c r="A50" s="8"/>
      <c r="B50" s="8"/>
      <c r="C50" s="8"/>
      <c r="D50" s="8"/>
      <c r="E50" s="8"/>
      <c r="F50" s="8"/>
      <c r="G50" s="13" t="s">
        <v>85</v>
      </c>
      <c r="H50" s="310" t="s">
        <v>170</v>
      </c>
      <c r="I50" s="303"/>
      <c r="J50" s="303"/>
    </row>
    <row r="51" spans="1:10">
      <c r="A51" s="8"/>
      <c r="B51" s="8"/>
      <c r="C51" s="8"/>
      <c r="D51" s="8"/>
      <c r="E51" s="8"/>
      <c r="F51" s="8"/>
      <c r="G51" s="13" t="s">
        <v>97</v>
      </c>
      <c r="H51" s="310" t="s">
        <v>171</v>
      </c>
      <c r="I51" s="303"/>
      <c r="J51" s="303"/>
    </row>
    <row r="52" spans="1:10" ht="27" customHeight="1">
      <c r="A52" s="8"/>
      <c r="B52" s="8"/>
      <c r="C52" s="8"/>
      <c r="D52" s="8"/>
      <c r="E52" s="8"/>
      <c r="F52" s="8"/>
      <c r="G52" s="13" t="s">
        <v>104</v>
      </c>
      <c r="H52" s="310" t="s">
        <v>172</v>
      </c>
      <c r="I52" s="303"/>
      <c r="J52" s="303"/>
    </row>
    <row r="53" spans="1:10">
      <c r="A53" s="8"/>
      <c r="B53" s="8"/>
      <c r="C53" s="8"/>
      <c r="D53" s="8"/>
      <c r="E53" s="8"/>
      <c r="F53" s="8"/>
      <c r="G53" s="8"/>
      <c r="H53" s="8"/>
      <c r="I53" s="8"/>
      <c r="J53" s="8"/>
    </row>
    <row r="54" spans="1:10">
      <c r="A54" s="8"/>
      <c r="B54" s="8"/>
      <c r="C54" s="8"/>
      <c r="D54" s="8"/>
      <c r="E54" s="8"/>
      <c r="F54" s="8"/>
      <c r="G54" s="8"/>
      <c r="H54" s="8"/>
      <c r="I54" s="8"/>
      <c r="J54" s="8"/>
    </row>
    <row r="55" spans="1:10">
      <c r="A55" s="8"/>
      <c r="B55" s="8"/>
      <c r="C55" s="8"/>
      <c r="D55" s="8"/>
      <c r="E55" s="8"/>
      <c r="F55" s="8"/>
      <c r="G55" s="8"/>
      <c r="H55" s="8"/>
      <c r="I55" s="8"/>
      <c r="J55" s="8"/>
    </row>
    <row r="56" spans="1:10">
      <c r="A56" s="8"/>
      <c r="B56" s="8"/>
      <c r="C56" s="8"/>
      <c r="D56" s="8"/>
      <c r="E56" s="8"/>
      <c r="F56" s="8"/>
      <c r="G56" s="8"/>
      <c r="H56" s="8"/>
      <c r="I56" s="8"/>
      <c r="J56" s="8"/>
    </row>
    <row r="57" spans="1:10">
      <c r="A57" s="8"/>
      <c r="B57" s="8"/>
      <c r="C57" s="8"/>
      <c r="D57" s="8"/>
      <c r="E57" s="8"/>
      <c r="F57" s="8"/>
      <c r="G57" s="8"/>
      <c r="H57" s="8"/>
      <c r="I57" s="8"/>
      <c r="J57" s="8"/>
    </row>
    <row r="58" spans="1:10">
      <c r="A58" s="8"/>
      <c r="B58" s="8"/>
      <c r="C58" s="8"/>
      <c r="D58" s="8"/>
      <c r="E58" s="8"/>
      <c r="F58" s="8"/>
      <c r="G58" s="8"/>
      <c r="H58" s="8"/>
      <c r="I58" s="8"/>
      <c r="J58" s="8"/>
    </row>
    <row r="59" spans="1:10">
      <c r="A59" s="8"/>
      <c r="B59" s="8"/>
      <c r="C59" s="8"/>
      <c r="D59" s="8"/>
      <c r="E59" s="8"/>
      <c r="F59" s="8"/>
      <c r="G59" s="8"/>
      <c r="H59" s="8"/>
      <c r="I59" s="8"/>
      <c r="J59" s="8"/>
    </row>
    <row r="60" spans="1:10">
      <c r="A60" s="8"/>
      <c r="B60" s="8"/>
      <c r="C60" s="8"/>
      <c r="D60" s="8"/>
      <c r="E60" s="8"/>
      <c r="F60" s="8"/>
      <c r="G60" s="8"/>
      <c r="H60" s="8"/>
      <c r="I60" s="8"/>
      <c r="J60" s="8"/>
    </row>
    <row r="61" spans="1:10">
      <c r="A61" s="8"/>
      <c r="B61" s="8"/>
      <c r="C61" s="8"/>
      <c r="D61" s="8"/>
      <c r="E61" s="8"/>
      <c r="F61" s="8"/>
      <c r="G61" s="8"/>
      <c r="H61" s="8"/>
      <c r="I61" s="8"/>
      <c r="J61" s="8"/>
    </row>
    <row r="62" spans="1:10">
      <c r="A62" s="8"/>
      <c r="B62" s="8"/>
      <c r="C62" s="8"/>
      <c r="D62" s="8"/>
      <c r="E62" s="8"/>
      <c r="F62" s="8"/>
      <c r="G62" s="8"/>
      <c r="H62" s="8"/>
      <c r="I62" s="8"/>
      <c r="J62" s="8"/>
    </row>
    <row r="63" spans="1:10" ht="27.75" customHeight="1">
      <c r="A63" s="8"/>
      <c r="B63" s="8"/>
      <c r="C63" s="8"/>
      <c r="D63" s="8"/>
      <c r="E63" s="8"/>
      <c r="F63" s="8"/>
      <c r="G63" s="13" t="s">
        <v>129</v>
      </c>
      <c r="H63" s="303" t="s">
        <v>174</v>
      </c>
      <c r="I63" s="303"/>
      <c r="J63" s="303"/>
    </row>
    <row r="64" spans="1:10" ht="27" customHeight="1">
      <c r="A64" s="8"/>
      <c r="B64" s="8"/>
      <c r="C64" s="8"/>
      <c r="D64" s="8"/>
      <c r="E64" s="8"/>
      <c r="F64" s="8"/>
      <c r="G64" s="13" t="s">
        <v>130</v>
      </c>
      <c r="H64" s="303" t="s">
        <v>175</v>
      </c>
      <c r="I64" s="303"/>
      <c r="J64" s="303"/>
    </row>
    <row r="65" spans="1:10" ht="23.25" customHeight="1">
      <c r="A65" s="8"/>
      <c r="B65" s="8"/>
      <c r="C65" s="8"/>
      <c r="D65" s="8"/>
      <c r="E65" s="8"/>
      <c r="F65" s="8"/>
      <c r="G65" s="91"/>
      <c r="H65" s="307"/>
      <c r="I65" s="307"/>
      <c r="J65" s="307"/>
    </row>
    <row r="66" spans="1:10">
      <c r="A66" s="8"/>
      <c r="B66" s="8"/>
      <c r="C66" s="8"/>
      <c r="D66" s="8"/>
      <c r="E66" s="8"/>
      <c r="F66" s="8"/>
      <c r="G66" s="8"/>
      <c r="H66" s="8"/>
      <c r="I66" s="8"/>
      <c r="J66" s="8"/>
    </row>
    <row r="67" spans="1:10">
      <c r="A67" s="8"/>
      <c r="B67" s="8"/>
      <c r="C67" s="8"/>
      <c r="D67" s="8"/>
      <c r="E67" s="8"/>
      <c r="F67" s="8"/>
      <c r="G67" s="8"/>
      <c r="H67" s="8"/>
      <c r="I67" s="8"/>
      <c r="J67" s="8"/>
    </row>
    <row r="68" spans="1:10">
      <c r="A68" s="8"/>
      <c r="B68" s="8"/>
      <c r="C68" s="8"/>
      <c r="D68" s="8"/>
      <c r="E68" s="8"/>
      <c r="F68" s="8"/>
      <c r="G68" s="8"/>
      <c r="H68" s="8"/>
      <c r="I68" s="8"/>
      <c r="J68" s="8"/>
    </row>
    <row r="69" spans="1:10">
      <c r="A69" s="8"/>
      <c r="B69" s="8"/>
      <c r="C69" s="8"/>
      <c r="D69" s="8"/>
      <c r="E69" s="8"/>
      <c r="F69" s="8"/>
      <c r="G69" s="8"/>
      <c r="H69" s="8"/>
      <c r="I69" s="8"/>
      <c r="J69" s="8"/>
    </row>
    <row r="70" spans="1:10">
      <c r="A70" s="8"/>
      <c r="B70" s="8"/>
      <c r="C70" s="8"/>
      <c r="D70" s="8"/>
      <c r="E70" s="8"/>
      <c r="F70" s="8"/>
      <c r="G70" s="8"/>
      <c r="H70" s="8"/>
      <c r="I70" s="8"/>
      <c r="J70" s="8"/>
    </row>
    <row r="71" spans="1:10">
      <c r="A71" s="8"/>
      <c r="B71" s="8"/>
      <c r="C71" s="8"/>
      <c r="D71" s="8"/>
      <c r="E71" s="8"/>
      <c r="F71" s="8"/>
      <c r="G71" s="8"/>
      <c r="H71" s="8"/>
      <c r="I71" s="8"/>
      <c r="J71" s="8"/>
    </row>
    <row r="72" spans="1:10">
      <c r="A72" s="8"/>
      <c r="B72" s="8"/>
      <c r="C72" s="8"/>
      <c r="D72" s="8"/>
      <c r="E72" s="8"/>
      <c r="F72" s="8"/>
      <c r="G72" s="8"/>
      <c r="H72" s="8"/>
      <c r="I72" s="8"/>
      <c r="J72" s="8"/>
    </row>
    <row r="73" spans="1:10" ht="22.5" customHeight="1">
      <c r="A73" s="8"/>
      <c r="B73" s="8"/>
      <c r="C73" s="8"/>
      <c r="D73" s="8"/>
      <c r="E73" s="8"/>
      <c r="F73" s="8"/>
      <c r="G73" s="13" t="s">
        <v>131</v>
      </c>
      <c r="H73" s="303" t="s">
        <v>176</v>
      </c>
      <c r="I73" s="303"/>
      <c r="J73" s="303"/>
    </row>
    <row r="74" spans="1:10" ht="13.5" customHeight="1">
      <c r="A74" s="8"/>
      <c r="B74" s="8"/>
      <c r="C74" s="8"/>
      <c r="D74" s="8"/>
      <c r="E74" s="8"/>
      <c r="F74" s="8"/>
      <c r="G74" s="13" t="s">
        <v>132</v>
      </c>
      <c r="H74" s="304" t="s">
        <v>177</v>
      </c>
      <c r="I74" s="305"/>
      <c r="J74" s="306"/>
    </row>
    <row r="75" spans="1:10">
      <c r="A75" s="8"/>
      <c r="B75" s="8"/>
      <c r="C75" s="8"/>
      <c r="D75" s="8"/>
      <c r="E75" s="8"/>
      <c r="F75" s="8"/>
      <c r="G75" s="13" t="s">
        <v>133</v>
      </c>
      <c r="H75" s="304" t="s">
        <v>178</v>
      </c>
      <c r="I75" s="305"/>
      <c r="J75" s="305"/>
    </row>
    <row r="76" spans="1:10">
      <c r="A76" s="8"/>
      <c r="B76" s="8"/>
      <c r="C76" s="8"/>
      <c r="D76" s="8"/>
      <c r="E76" s="8"/>
      <c r="F76" s="8"/>
      <c r="G76" s="13" t="s">
        <v>140</v>
      </c>
      <c r="H76" s="303" t="s">
        <v>179</v>
      </c>
      <c r="I76" s="303"/>
      <c r="J76" s="303"/>
    </row>
    <row r="77" spans="1:10">
      <c r="A77" s="8"/>
      <c r="B77" s="8"/>
      <c r="C77" s="8"/>
      <c r="D77" s="8"/>
      <c r="E77" s="8"/>
      <c r="F77" s="8"/>
      <c r="G77" s="8"/>
      <c r="H77" s="8"/>
      <c r="I77" s="8"/>
      <c r="J77" s="8"/>
    </row>
    <row r="78" spans="1:10">
      <c r="A78" s="8"/>
      <c r="B78" s="8"/>
      <c r="C78" s="8"/>
      <c r="D78" s="8"/>
      <c r="E78" s="8"/>
      <c r="F78" s="8"/>
      <c r="G78" s="8"/>
      <c r="H78" s="8"/>
      <c r="I78" s="8"/>
      <c r="J78" s="8"/>
    </row>
    <row r="79" spans="1:10">
      <c r="A79" s="8"/>
      <c r="B79" s="8"/>
      <c r="C79" s="8"/>
      <c r="D79" s="8"/>
      <c r="E79" s="8"/>
      <c r="F79" s="8"/>
      <c r="G79" s="8"/>
      <c r="H79" s="8"/>
      <c r="I79" s="8"/>
      <c r="J79" s="8"/>
    </row>
    <row r="80" spans="1:10">
      <c r="A80" s="8"/>
      <c r="B80" s="8"/>
      <c r="C80" s="8"/>
      <c r="D80" s="8"/>
      <c r="E80" s="8"/>
      <c r="F80" s="8"/>
      <c r="G80" s="8"/>
      <c r="H80" s="8"/>
      <c r="I80" s="8"/>
      <c r="J80" s="8"/>
    </row>
    <row r="81" spans="1:10">
      <c r="A81" s="8"/>
      <c r="B81" s="8"/>
      <c r="C81" s="8"/>
      <c r="D81" s="8"/>
      <c r="E81" s="8"/>
      <c r="F81" s="8"/>
      <c r="G81" s="8"/>
      <c r="H81" s="8"/>
      <c r="I81" s="8"/>
      <c r="J81" s="8"/>
    </row>
    <row r="82" spans="1:10">
      <c r="A82" s="8"/>
      <c r="B82" s="8"/>
      <c r="C82" s="8"/>
      <c r="D82" s="8"/>
      <c r="E82" s="8"/>
      <c r="F82" s="8"/>
      <c r="G82" s="8"/>
      <c r="H82" s="8"/>
      <c r="I82" s="8"/>
      <c r="J82" s="8"/>
    </row>
    <row r="83" spans="1:10">
      <c r="A83" s="8"/>
      <c r="B83" s="8"/>
      <c r="C83" s="8"/>
      <c r="D83" s="8"/>
      <c r="E83" s="8"/>
      <c r="F83" s="8"/>
      <c r="G83" s="8"/>
      <c r="H83" s="8"/>
      <c r="I83" s="8"/>
      <c r="J83" s="8"/>
    </row>
    <row r="84" spans="1:10">
      <c r="A84" s="8"/>
      <c r="B84" s="8"/>
      <c r="C84" s="8"/>
      <c r="D84" s="8"/>
      <c r="E84" s="8"/>
      <c r="F84" s="8"/>
      <c r="G84" s="8"/>
      <c r="H84" s="8"/>
      <c r="I84" s="8"/>
      <c r="J84" s="8"/>
    </row>
    <row r="85" spans="1:10">
      <c r="A85" s="8"/>
      <c r="B85" s="8"/>
      <c r="C85" s="8"/>
      <c r="D85" s="8"/>
      <c r="E85" s="8"/>
      <c r="F85" s="8"/>
      <c r="G85" s="8"/>
      <c r="H85" s="8"/>
      <c r="I85" s="8"/>
      <c r="J85" s="8"/>
    </row>
    <row r="86" spans="1:10">
      <c r="A86" s="8"/>
      <c r="B86" s="8"/>
      <c r="C86" s="8"/>
      <c r="D86" s="8"/>
      <c r="E86" s="8"/>
      <c r="F86" s="8"/>
      <c r="G86" s="8"/>
      <c r="H86" s="8"/>
      <c r="I86" s="8"/>
      <c r="J86" s="8"/>
    </row>
    <row r="87" spans="1:10">
      <c r="A87" s="8"/>
      <c r="B87" s="8"/>
      <c r="C87" s="8"/>
      <c r="D87" s="8"/>
      <c r="E87" s="8"/>
      <c r="F87" s="8"/>
      <c r="G87" s="8"/>
      <c r="H87" s="8"/>
      <c r="I87" s="8"/>
      <c r="J87" s="8"/>
    </row>
    <row r="88" spans="1:10">
      <c r="A88" s="8"/>
      <c r="B88" s="8"/>
      <c r="C88" s="8"/>
      <c r="D88" s="8"/>
      <c r="E88" s="8"/>
      <c r="F88" s="8"/>
      <c r="G88" s="8"/>
      <c r="H88" s="8"/>
      <c r="I88" s="8"/>
      <c r="J88" s="8"/>
    </row>
    <row r="89" spans="1:10">
      <c r="A89" s="8"/>
      <c r="B89" s="8"/>
      <c r="C89" s="8"/>
      <c r="D89" s="8"/>
      <c r="E89" s="8"/>
      <c r="F89" s="8"/>
      <c r="G89" s="8"/>
      <c r="H89" s="8"/>
      <c r="I89" s="8"/>
      <c r="J89" s="8"/>
    </row>
    <row r="90" spans="1:10">
      <c r="A90" s="8"/>
      <c r="B90" s="8"/>
      <c r="C90" s="8"/>
      <c r="D90" s="8"/>
      <c r="E90" s="8"/>
      <c r="F90" s="8"/>
      <c r="G90" s="8"/>
      <c r="H90" s="8"/>
      <c r="I90" s="8"/>
      <c r="J90" s="8"/>
    </row>
    <row r="91" spans="1:10" ht="27" customHeight="1">
      <c r="A91" s="8"/>
      <c r="B91" s="8"/>
      <c r="C91" s="8"/>
      <c r="D91" s="8"/>
      <c r="E91" s="8"/>
      <c r="F91" s="8"/>
      <c r="G91" s="13" t="s">
        <v>134</v>
      </c>
      <c r="H91" s="303" t="s">
        <v>180</v>
      </c>
      <c r="I91" s="303"/>
      <c r="J91" s="303"/>
    </row>
    <row r="92" spans="1:10">
      <c r="A92" s="8"/>
      <c r="B92" s="8"/>
      <c r="C92" s="8"/>
      <c r="D92" s="8"/>
      <c r="E92" s="8"/>
      <c r="F92" s="8"/>
      <c r="G92" s="13" t="s">
        <v>135</v>
      </c>
      <c r="H92" s="303" t="s">
        <v>181</v>
      </c>
      <c r="I92" s="303"/>
      <c r="J92" s="303"/>
    </row>
    <row r="93" spans="1:10">
      <c r="A93" s="8"/>
      <c r="B93" s="8"/>
      <c r="C93" s="8"/>
      <c r="D93" s="8"/>
      <c r="E93" s="8"/>
      <c r="F93" s="8"/>
      <c r="G93" s="8"/>
      <c r="H93" s="8"/>
      <c r="I93" s="8"/>
      <c r="J93" s="8"/>
    </row>
    <row r="94" spans="1:10">
      <c r="A94" s="8"/>
      <c r="B94" s="8"/>
      <c r="C94" s="8"/>
      <c r="D94" s="8"/>
      <c r="E94" s="8"/>
      <c r="F94" s="8"/>
      <c r="G94" s="8"/>
      <c r="H94" s="8"/>
      <c r="I94" s="8"/>
      <c r="J94" s="8"/>
    </row>
    <row r="95" spans="1:10">
      <c r="A95" s="8"/>
      <c r="B95" s="8"/>
      <c r="C95" s="8"/>
      <c r="D95" s="8"/>
      <c r="E95" s="8"/>
      <c r="F95" s="8"/>
      <c r="G95" s="8"/>
      <c r="H95" s="8"/>
      <c r="I95" s="8"/>
      <c r="J95" s="8"/>
    </row>
    <row r="96" spans="1:10">
      <c r="A96" s="8"/>
      <c r="B96" s="8"/>
      <c r="C96" s="8"/>
      <c r="D96" s="8"/>
      <c r="E96" s="8"/>
      <c r="F96" s="8"/>
      <c r="G96" s="8"/>
      <c r="H96" s="8"/>
      <c r="I96" s="8"/>
      <c r="J96" s="8"/>
    </row>
    <row r="97" spans="1:10">
      <c r="A97" s="8"/>
      <c r="B97" s="8"/>
      <c r="C97" s="8"/>
      <c r="D97" s="8"/>
      <c r="E97" s="8"/>
      <c r="F97" s="8"/>
      <c r="G97" s="8"/>
      <c r="H97" s="8"/>
      <c r="I97" s="8"/>
      <c r="J97" s="8"/>
    </row>
    <row r="98" spans="1:10">
      <c r="A98" s="8"/>
      <c r="B98" s="8"/>
      <c r="C98" s="8"/>
      <c r="D98" s="8"/>
      <c r="E98" s="8"/>
      <c r="F98" s="8"/>
      <c r="G98" s="8"/>
      <c r="H98" s="8"/>
      <c r="I98" s="8"/>
      <c r="J98" s="8"/>
    </row>
    <row r="99" spans="1:10">
      <c r="A99" s="8"/>
      <c r="B99" s="8"/>
      <c r="C99" s="8"/>
      <c r="D99" s="8"/>
      <c r="E99" s="8"/>
      <c r="F99" s="8"/>
      <c r="G99" s="8"/>
      <c r="H99" s="8"/>
      <c r="I99" s="8"/>
      <c r="J99" s="8"/>
    </row>
    <row r="100" spans="1:10">
      <c r="A100" s="8"/>
      <c r="B100" s="8"/>
      <c r="C100" s="8"/>
      <c r="D100" s="8"/>
      <c r="E100" s="8"/>
      <c r="F100" s="8"/>
      <c r="G100" s="8"/>
      <c r="H100" s="8"/>
      <c r="I100" s="8"/>
      <c r="J100" s="8"/>
    </row>
    <row r="101" spans="1:10">
      <c r="A101" s="8"/>
      <c r="B101" s="8"/>
      <c r="C101" s="8"/>
      <c r="D101" s="8"/>
      <c r="E101" s="8"/>
      <c r="F101" s="8"/>
      <c r="G101" s="8"/>
      <c r="H101" s="8"/>
      <c r="I101" s="8"/>
      <c r="J101" s="8"/>
    </row>
    <row r="102" spans="1:10">
      <c r="A102" s="8"/>
      <c r="B102" s="8"/>
      <c r="C102" s="8"/>
      <c r="D102" s="8"/>
      <c r="E102" s="8"/>
      <c r="F102" s="8"/>
      <c r="G102" s="8"/>
      <c r="H102" s="8"/>
      <c r="I102" s="8"/>
      <c r="J102" s="8"/>
    </row>
    <row r="103" spans="1:10">
      <c r="A103" s="8"/>
      <c r="B103" s="8"/>
      <c r="C103" s="8"/>
      <c r="D103" s="8"/>
      <c r="E103" s="8"/>
      <c r="F103" s="8"/>
      <c r="G103" s="8"/>
      <c r="H103" s="8"/>
      <c r="I103" s="8"/>
      <c r="J103" s="8"/>
    </row>
    <row r="104" spans="1:10">
      <c r="A104" s="8"/>
      <c r="B104" s="8"/>
      <c r="C104" s="8"/>
      <c r="D104" s="8"/>
      <c r="E104" s="8"/>
      <c r="F104" s="8"/>
      <c r="G104" s="8"/>
      <c r="H104" s="8"/>
      <c r="I104" s="8"/>
      <c r="J104" s="8"/>
    </row>
    <row r="105" spans="1:10">
      <c r="A105" s="8"/>
      <c r="B105" s="8"/>
      <c r="C105" s="8"/>
      <c r="D105" s="8"/>
      <c r="E105" s="8"/>
      <c r="F105" s="8"/>
      <c r="G105" s="8"/>
      <c r="H105" s="8"/>
      <c r="I105" s="8"/>
      <c r="J105" s="8"/>
    </row>
    <row r="106" spans="1:10">
      <c r="A106" s="8"/>
      <c r="B106" s="8"/>
      <c r="C106" s="8"/>
      <c r="D106" s="8"/>
      <c r="E106" s="8"/>
      <c r="F106" s="8"/>
      <c r="G106" s="8"/>
      <c r="H106" s="8"/>
      <c r="I106" s="8"/>
      <c r="J106" s="8"/>
    </row>
    <row r="107" spans="1:10" ht="22.5" customHeight="1">
      <c r="A107" s="8"/>
      <c r="B107" s="8"/>
      <c r="C107" s="8"/>
      <c r="D107" s="8"/>
      <c r="E107" s="8"/>
      <c r="F107" s="8"/>
      <c r="G107" s="13" t="s">
        <v>136</v>
      </c>
      <c r="H107" s="303" t="s">
        <v>182</v>
      </c>
      <c r="I107" s="303"/>
      <c r="J107" s="303"/>
    </row>
    <row r="108" spans="1:10" ht="24.75" customHeight="1">
      <c r="A108" s="8"/>
      <c r="B108" s="8"/>
      <c r="C108" s="8"/>
      <c r="D108" s="8"/>
      <c r="E108" s="8"/>
      <c r="F108" s="8"/>
      <c r="G108" s="13" t="s">
        <v>137</v>
      </c>
      <c r="H108" s="303" t="s">
        <v>183</v>
      </c>
      <c r="I108" s="303"/>
      <c r="J108" s="303"/>
    </row>
    <row r="109" spans="1:10">
      <c r="A109" s="8"/>
      <c r="B109" s="8"/>
      <c r="C109" s="8"/>
      <c r="D109" s="8"/>
      <c r="E109" s="8"/>
      <c r="F109" s="8"/>
      <c r="G109" s="8"/>
      <c r="H109" s="8"/>
      <c r="I109" s="8"/>
      <c r="J109" s="8"/>
    </row>
    <row r="110" spans="1:10">
      <c r="A110" s="8"/>
      <c r="B110" s="8"/>
      <c r="C110" s="8"/>
      <c r="D110" s="8"/>
      <c r="E110" s="8"/>
      <c r="F110" s="8"/>
      <c r="G110" s="8"/>
      <c r="H110" s="8"/>
      <c r="I110" s="8"/>
      <c r="J110" s="8"/>
    </row>
    <row r="111" spans="1:10">
      <c r="A111" s="8"/>
      <c r="B111" s="8"/>
      <c r="C111" s="8"/>
      <c r="D111" s="8"/>
      <c r="E111" s="8"/>
      <c r="F111" s="8"/>
      <c r="G111" s="8"/>
      <c r="H111" s="8"/>
      <c r="I111" s="8"/>
      <c r="J111" s="8"/>
    </row>
    <row r="112" spans="1:10">
      <c r="A112" s="8"/>
      <c r="B112" s="8"/>
      <c r="C112" s="8"/>
      <c r="D112" s="8"/>
      <c r="E112" s="8"/>
      <c r="F112" s="8"/>
      <c r="G112" s="8"/>
      <c r="H112" s="8"/>
      <c r="I112" s="8"/>
      <c r="J112" s="8"/>
    </row>
    <row r="113" spans="1:10">
      <c r="A113" s="8"/>
      <c r="B113" s="8"/>
      <c r="C113" s="8"/>
      <c r="D113" s="8"/>
      <c r="E113" s="8"/>
      <c r="F113" s="8"/>
      <c r="G113" s="8"/>
      <c r="H113" s="8"/>
      <c r="I113" s="8"/>
      <c r="J113" s="8"/>
    </row>
    <row r="114" spans="1:10">
      <c r="A114" s="8"/>
      <c r="B114" s="8"/>
      <c r="C114" s="8"/>
      <c r="D114" s="8"/>
      <c r="E114" s="8"/>
      <c r="F114" s="8"/>
      <c r="G114" s="8"/>
      <c r="H114" s="8"/>
      <c r="I114" s="8"/>
      <c r="J114" s="8"/>
    </row>
    <row r="115" spans="1:10">
      <c r="A115" s="8"/>
      <c r="B115" s="8"/>
      <c r="C115" s="8"/>
      <c r="D115" s="8"/>
      <c r="E115" s="8"/>
      <c r="F115" s="8"/>
      <c r="G115" s="8"/>
      <c r="H115" s="8"/>
      <c r="I115" s="8"/>
      <c r="J115" s="8"/>
    </row>
    <row r="116" spans="1:10">
      <c r="A116" s="8"/>
      <c r="B116" s="8"/>
      <c r="C116" s="8"/>
      <c r="D116" s="8"/>
      <c r="E116" s="8"/>
      <c r="F116" s="8"/>
      <c r="G116" s="8"/>
      <c r="H116" s="8"/>
      <c r="I116" s="8"/>
      <c r="J116" s="8"/>
    </row>
    <row r="117" spans="1:10">
      <c r="A117" s="8"/>
      <c r="B117" s="8"/>
      <c r="C117" s="8"/>
      <c r="D117" s="8"/>
      <c r="E117" s="8"/>
      <c r="F117" s="8"/>
      <c r="G117" s="8"/>
      <c r="H117" s="8"/>
      <c r="I117" s="8"/>
      <c r="J117" s="8"/>
    </row>
    <row r="118" spans="1:10">
      <c r="A118" s="8"/>
      <c r="B118" s="8"/>
      <c r="C118" s="8"/>
      <c r="D118" s="8"/>
      <c r="E118" s="8"/>
      <c r="F118" s="8"/>
      <c r="G118" s="8"/>
      <c r="H118" s="8"/>
      <c r="I118" s="8"/>
      <c r="J118" s="8"/>
    </row>
    <row r="119" spans="1:10">
      <c r="A119" s="8"/>
      <c r="B119" s="8"/>
      <c r="C119" s="8"/>
      <c r="D119" s="8"/>
      <c r="E119" s="8"/>
      <c r="F119" s="8"/>
      <c r="G119" s="8"/>
      <c r="H119" s="8"/>
      <c r="I119" s="8"/>
      <c r="J119" s="8"/>
    </row>
    <row r="120" spans="1:10">
      <c r="A120" s="8"/>
      <c r="B120" s="8"/>
      <c r="C120" s="8"/>
      <c r="D120" s="8"/>
      <c r="E120" s="8"/>
      <c r="F120" s="8"/>
      <c r="G120" s="8"/>
      <c r="H120" s="8"/>
      <c r="I120" s="8"/>
      <c r="J120" s="8"/>
    </row>
    <row r="121" spans="1:10">
      <c r="A121" s="8"/>
      <c r="B121" s="8"/>
      <c r="C121" s="8"/>
      <c r="D121" s="8"/>
      <c r="E121" s="8"/>
      <c r="F121" s="8"/>
      <c r="G121" s="8"/>
      <c r="H121" s="8"/>
      <c r="I121" s="8"/>
      <c r="J121" s="8"/>
    </row>
    <row r="122" spans="1:10">
      <c r="A122" s="8"/>
      <c r="B122" s="8"/>
      <c r="C122" s="8"/>
      <c r="D122" s="8"/>
      <c r="E122" s="8"/>
      <c r="F122" s="8"/>
      <c r="G122" s="8"/>
      <c r="H122" s="8"/>
      <c r="I122" s="8"/>
      <c r="J122" s="8"/>
    </row>
    <row r="123" spans="1:10">
      <c r="A123" s="8"/>
      <c r="B123" s="8"/>
      <c r="C123" s="8"/>
      <c r="D123" s="8"/>
      <c r="E123" s="8"/>
      <c r="F123" s="8"/>
      <c r="G123" s="8"/>
      <c r="H123" s="8"/>
      <c r="I123" s="8"/>
      <c r="J123" s="8"/>
    </row>
    <row r="124" spans="1:10">
      <c r="A124" s="8"/>
      <c r="B124" s="8"/>
      <c r="C124" s="8"/>
      <c r="D124" s="8"/>
      <c r="E124" s="8"/>
      <c r="F124" s="8"/>
      <c r="G124" s="8"/>
      <c r="H124" s="8"/>
      <c r="I124" s="8"/>
      <c r="J124" s="8"/>
    </row>
    <row r="125" spans="1:10">
      <c r="A125" s="8"/>
      <c r="B125" s="8"/>
      <c r="C125" s="8"/>
      <c r="D125" s="8"/>
      <c r="E125" s="8"/>
      <c r="F125" s="8"/>
      <c r="G125" s="13" t="s">
        <v>138</v>
      </c>
      <c r="H125" s="303" t="s">
        <v>184</v>
      </c>
      <c r="I125" s="303"/>
      <c r="J125" s="303"/>
    </row>
    <row r="126" spans="1:10">
      <c r="A126" s="8"/>
      <c r="B126" s="8"/>
      <c r="C126" s="8"/>
      <c r="D126" s="8"/>
      <c r="E126" s="8"/>
      <c r="F126" s="8"/>
      <c r="G126" s="13" t="s">
        <v>143</v>
      </c>
      <c r="H126" s="303" t="s">
        <v>185</v>
      </c>
      <c r="I126" s="303"/>
      <c r="J126" s="303"/>
    </row>
    <row r="127" spans="1:10">
      <c r="A127" s="8"/>
      <c r="B127" s="8"/>
      <c r="C127" s="8"/>
      <c r="D127" s="8"/>
      <c r="E127" s="8"/>
      <c r="F127" s="8"/>
      <c r="G127" s="8"/>
      <c r="H127" s="8"/>
      <c r="I127" s="8"/>
      <c r="J127" s="8"/>
    </row>
    <row r="128" spans="1:10">
      <c r="A128" s="8"/>
      <c r="B128" s="8"/>
      <c r="C128" s="8"/>
      <c r="D128" s="8"/>
      <c r="E128" s="8"/>
      <c r="F128" s="8"/>
      <c r="G128" s="8"/>
      <c r="H128" s="8"/>
      <c r="I128" s="8"/>
      <c r="J128" s="8"/>
    </row>
    <row r="129" spans="1:10">
      <c r="A129" s="8"/>
      <c r="B129" s="8"/>
      <c r="C129" s="8"/>
      <c r="D129" s="8"/>
      <c r="E129" s="8"/>
      <c r="F129" s="8"/>
      <c r="G129" s="8"/>
      <c r="H129" s="8"/>
      <c r="I129" s="8"/>
      <c r="J129" s="8"/>
    </row>
    <row r="130" spans="1:10">
      <c r="A130" s="8"/>
      <c r="B130" s="8"/>
      <c r="C130" s="8"/>
      <c r="D130" s="8"/>
      <c r="E130" s="8"/>
      <c r="F130" s="8"/>
      <c r="G130" s="8"/>
      <c r="H130" s="8"/>
      <c r="I130" s="8"/>
      <c r="J130" s="8"/>
    </row>
    <row r="131" spans="1:10">
      <c r="A131" s="8"/>
      <c r="B131" s="8"/>
      <c r="C131" s="8"/>
      <c r="D131" s="8"/>
      <c r="E131" s="8"/>
      <c r="F131" s="8"/>
      <c r="G131" s="8"/>
      <c r="H131" s="8"/>
      <c r="I131" s="8"/>
      <c r="J131" s="8"/>
    </row>
    <row r="132" spans="1:10">
      <c r="A132" s="8"/>
      <c r="B132" s="8"/>
      <c r="C132" s="8"/>
      <c r="D132" s="8"/>
      <c r="E132" s="8"/>
      <c r="F132" s="8"/>
      <c r="G132" s="8"/>
      <c r="H132" s="8"/>
      <c r="I132" s="8"/>
      <c r="J132" s="8"/>
    </row>
    <row r="133" spans="1:10">
      <c r="A133" s="8"/>
      <c r="B133" s="8"/>
      <c r="C133" s="8"/>
      <c r="D133" s="8"/>
      <c r="E133" s="8"/>
      <c r="F133" s="8"/>
      <c r="G133" s="8"/>
      <c r="H133" s="8"/>
      <c r="I133" s="8"/>
      <c r="J133" s="8"/>
    </row>
    <row r="134" spans="1:10">
      <c r="A134" s="8"/>
      <c r="B134" s="8"/>
      <c r="C134" s="8"/>
      <c r="D134" s="8"/>
      <c r="E134" s="8"/>
      <c r="F134" s="8"/>
      <c r="G134" s="8"/>
      <c r="H134" s="8"/>
      <c r="I134" s="8"/>
      <c r="J134" s="8"/>
    </row>
    <row r="135" spans="1:10">
      <c r="A135" s="8"/>
      <c r="B135" s="8"/>
      <c r="C135" s="8"/>
      <c r="D135" s="8"/>
      <c r="E135" s="8"/>
      <c r="F135" s="8"/>
      <c r="G135" s="8"/>
      <c r="H135" s="8"/>
      <c r="I135" s="8"/>
      <c r="J135" s="8"/>
    </row>
    <row r="136" spans="1:10">
      <c r="A136" s="8"/>
      <c r="B136" s="8"/>
      <c r="C136" s="8"/>
      <c r="D136" s="8"/>
      <c r="E136" s="8"/>
      <c r="F136" s="8"/>
      <c r="G136" s="8"/>
      <c r="H136" s="8"/>
      <c r="I136" s="8"/>
      <c r="J136" s="8"/>
    </row>
    <row r="137" spans="1:10">
      <c r="A137" s="8"/>
      <c r="B137" s="8"/>
      <c r="C137" s="8"/>
      <c r="D137" s="8"/>
      <c r="E137" s="8"/>
      <c r="F137" s="8"/>
      <c r="G137" s="8"/>
      <c r="H137" s="8"/>
      <c r="I137" s="8"/>
      <c r="J137" s="8"/>
    </row>
    <row r="138" spans="1:10">
      <c r="A138" s="8"/>
      <c r="B138" s="8"/>
      <c r="C138" s="8"/>
      <c r="D138" s="8"/>
      <c r="E138" s="8"/>
      <c r="F138" s="8"/>
      <c r="G138" s="8"/>
      <c r="H138" s="8"/>
      <c r="I138" s="8"/>
      <c r="J138" s="8"/>
    </row>
    <row r="139" spans="1:10">
      <c r="A139" s="8"/>
      <c r="B139" s="8"/>
      <c r="C139" s="8"/>
      <c r="D139" s="8"/>
      <c r="E139" s="8"/>
      <c r="F139" s="8"/>
      <c r="G139" s="8"/>
      <c r="H139" s="8"/>
      <c r="I139" s="8"/>
      <c r="J139" s="8"/>
    </row>
    <row r="140" spans="1:10">
      <c r="A140" s="8"/>
      <c r="B140" s="8"/>
      <c r="C140" s="8"/>
      <c r="D140" s="8"/>
      <c r="E140" s="8"/>
      <c r="F140" s="8"/>
      <c r="G140" s="8"/>
      <c r="H140" s="8"/>
      <c r="I140" s="8"/>
      <c r="J140" s="8"/>
    </row>
    <row r="141" spans="1:10">
      <c r="A141" s="8"/>
      <c r="B141" s="8"/>
      <c r="C141" s="8"/>
      <c r="D141" s="8"/>
      <c r="E141" s="8"/>
      <c r="F141" s="8"/>
      <c r="G141" s="8"/>
      <c r="H141" s="8"/>
      <c r="I141" s="8"/>
      <c r="J141" s="8"/>
    </row>
    <row r="142" spans="1:10">
      <c r="A142" s="8"/>
      <c r="B142" s="8"/>
      <c r="C142" s="8"/>
      <c r="D142" s="8"/>
      <c r="E142" s="8"/>
      <c r="F142" s="8"/>
      <c r="G142" s="13" t="s">
        <v>141</v>
      </c>
      <c r="H142" s="303" t="s">
        <v>186</v>
      </c>
      <c r="I142" s="303"/>
      <c r="J142" s="303"/>
    </row>
    <row r="143" spans="1:10">
      <c r="A143" s="8"/>
      <c r="B143" s="8"/>
      <c r="C143" s="8"/>
      <c r="D143" s="8"/>
      <c r="E143" s="8"/>
      <c r="F143" s="8"/>
      <c r="G143" s="13" t="s">
        <v>142</v>
      </c>
      <c r="H143" s="303" t="s">
        <v>187</v>
      </c>
      <c r="I143" s="303"/>
      <c r="J143" s="303"/>
    </row>
    <row r="144" spans="1:10">
      <c r="A144" s="8"/>
      <c r="B144" s="8"/>
      <c r="C144" s="8"/>
      <c r="D144" s="8"/>
      <c r="E144" s="8"/>
      <c r="F144" s="8"/>
      <c r="G144" s="8"/>
      <c r="H144" s="8"/>
      <c r="I144" s="8"/>
      <c r="J144" s="8"/>
    </row>
    <row r="145" spans="1:10">
      <c r="A145" s="8"/>
      <c r="B145" s="8"/>
      <c r="C145" s="8"/>
      <c r="D145" s="8"/>
      <c r="E145" s="8"/>
      <c r="F145" s="8"/>
      <c r="G145" s="8"/>
      <c r="H145" s="8"/>
      <c r="I145" s="8"/>
      <c r="J145" s="8"/>
    </row>
    <row r="146" spans="1:10">
      <c r="A146" s="8"/>
      <c r="B146" s="8"/>
      <c r="C146" s="8"/>
      <c r="D146" s="8"/>
      <c r="E146" s="8"/>
      <c r="F146" s="8"/>
      <c r="G146" s="8"/>
      <c r="H146" s="8"/>
      <c r="I146" s="8"/>
      <c r="J146" s="8"/>
    </row>
    <row r="147" spans="1:10">
      <c r="A147" s="8"/>
      <c r="B147" s="8"/>
      <c r="C147" s="8"/>
      <c r="D147" s="8"/>
      <c r="E147" s="8"/>
      <c r="F147" s="8"/>
      <c r="G147" s="8"/>
      <c r="H147" s="8"/>
      <c r="I147" s="8"/>
      <c r="J147" s="8"/>
    </row>
    <row r="148" spans="1:10">
      <c r="A148" s="8"/>
      <c r="B148" s="8"/>
      <c r="C148" s="8"/>
      <c r="D148" s="8"/>
      <c r="E148" s="8"/>
      <c r="F148" s="8"/>
      <c r="G148" s="8"/>
      <c r="H148" s="8"/>
      <c r="I148" s="8"/>
      <c r="J148" s="8"/>
    </row>
    <row r="149" spans="1:10">
      <c r="A149" s="8"/>
      <c r="B149" s="8"/>
      <c r="C149" s="8"/>
      <c r="D149" s="8"/>
      <c r="E149" s="8"/>
      <c r="F149" s="8"/>
      <c r="G149" s="8"/>
      <c r="H149" s="8"/>
      <c r="I149" s="8"/>
      <c r="J149" s="8"/>
    </row>
    <row r="150" spans="1:10">
      <c r="A150" s="8"/>
      <c r="B150" s="8"/>
      <c r="C150" s="8"/>
      <c r="D150" s="8"/>
      <c r="E150" s="8"/>
      <c r="F150" s="8"/>
      <c r="G150" s="8"/>
      <c r="H150" s="8"/>
      <c r="I150" s="8"/>
      <c r="J150" s="8"/>
    </row>
    <row r="151" spans="1:10">
      <c r="A151" s="8"/>
      <c r="B151" s="8"/>
      <c r="C151" s="8"/>
      <c r="D151" s="8"/>
      <c r="E151" s="8"/>
      <c r="F151" s="8"/>
      <c r="G151" s="8"/>
      <c r="H151" s="8"/>
      <c r="I151" s="8"/>
      <c r="J151" s="8"/>
    </row>
    <row r="152" spans="1:10">
      <c r="A152" s="8"/>
      <c r="B152" s="8"/>
      <c r="C152" s="8"/>
      <c r="D152" s="8"/>
      <c r="E152" s="8"/>
      <c r="F152" s="8"/>
      <c r="G152" s="8"/>
      <c r="H152" s="8"/>
      <c r="I152" s="8"/>
      <c r="J152" s="8"/>
    </row>
    <row r="153" spans="1:10">
      <c r="A153" s="8"/>
      <c r="B153" s="8"/>
      <c r="C153" s="8"/>
      <c r="D153" s="8"/>
      <c r="E153" s="8"/>
      <c r="F153" s="8"/>
      <c r="G153" s="8"/>
      <c r="H153" s="8"/>
      <c r="I153" s="8"/>
      <c r="J153" s="8"/>
    </row>
    <row r="154" spans="1:10">
      <c r="A154" s="8"/>
      <c r="B154" s="8"/>
      <c r="C154" s="8"/>
      <c r="D154" s="8"/>
      <c r="E154" s="8"/>
      <c r="F154" s="8"/>
      <c r="G154" s="8"/>
      <c r="H154" s="8"/>
      <c r="I154" s="8"/>
      <c r="J154" s="8"/>
    </row>
    <row r="155" spans="1:10">
      <c r="A155" s="8"/>
      <c r="B155" s="8"/>
      <c r="C155" s="8"/>
      <c r="D155" s="8"/>
      <c r="E155" s="8"/>
      <c r="F155" s="8"/>
      <c r="G155" s="8"/>
      <c r="H155" s="8"/>
      <c r="I155" s="8"/>
      <c r="J155" s="8"/>
    </row>
    <row r="156" spans="1:10">
      <c r="A156" s="8"/>
      <c r="B156" s="8"/>
      <c r="C156" s="8"/>
      <c r="D156" s="8"/>
      <c r="E156" s="8"/>
      <c r="F156" s="8"/>
      <c r="G156" s="8"/>
      <c r="H156" s="8"/>
      <c r="I156" s="8"/>
      <c r="J156" s="8"/>
    </row>
    <row r="157" spans="1:10">
      <c r="A157" s="8"/>
      <c r="B157" s="8"/>
      <c r="C157" s="8"/>
      <c r="D157" s="8"/>
      <c r="E157" s="8"/>
      <c r="F157" s="8"/>
      <c r="G157" s="8"/>
      <c r="H157" s="8"/>
      <c r="I157" s="8"/>
      <c r="J157" s="8"/>
    </row>
    <row r="158" spans="1:10">
      <c r="A158" s="8"/>
      <c r="B158" s="8"/>
      <c r="C158" s="8"/>
      <c r="D158" s="8"/>
      <c r="E158" s="8"/>
      <c r="F158" s="8"/>
      <c r="G158" s="13" t="s">
        <v>144</v>
      </c>
      <c r="H158" s="303" t="s">
        <v>188</v>
      </c>
      <c r="I158" s="303"/>
      <c r="J158" s="303"/>
    </row>
    <row r="159" spans="1:10">
      <c r="A159" s="8"/>
      <c r="B159" s="8"/>
      <c r="C159" s="8"/>
      <c r="D159" s="8"/>
      <c r="E159" s="8"/>
      <c r="F159" s="8"/>
      <c r="G159" s="13" t="s">
        <v>145</v>
      </c>
      <c r="H159" s="303" t="s">
        <v>189</v>
      </c>
      <c r="I159" s="303"/>
      <c r="J159" s="303"/>
    </row>
    <row r="160" spans="1:10" ht="24" customHeight="1">
      <c r="A160" s="8"/>
      <c r="B160" s="8"/>
      <c r="C160" s="8"/>
      <c r="D160" s="8"/>
      <c r="E160" s="8"/>
      <c r="F160" s="8"/>
      <c r="G160" s="90"/>
      <c r="H160" s="325"/>
      <c r="I160" s="325"/>
      <c r="J160" s="325"/>
    </row>
    <row r="161" spans="1:10">
      <c r="A161" s="8"/>
      <c r="B161" s="8"/>
      <c r="C161" s="8"/>
      <c r="D161" s="8"/>
      <c r="E161" s="8"/>
      <c r="F161" s="8"/>
      <c r="G161" s="8"/>
      <c r="H161" s="8"/>
      <c r="I161" s="8"/>
      <c r="J161" s="8"/>
    </row>
    <row r="162" spans="1:10">
      <c r="A162" s="8"/>
      <c r="B162" s="8"/>
      <c r="C162" s="8"/>
      <c r="D162" s="8"/>
      <c r="E162" s="8"/>
      <c r="F162" s="8"/>
      <c r="G162" s="8"/>
      <c r="H162" s="8"/>
      <c r="I162" s="8"/>
      <c r="J162" s="8"/>
    </row>
    <row r="163" spans="1:10">
      <c r="A163" s="8"/>
      <c r="B163" s="8"/>
      <c r="C163" s="8"/>
      <c r="D163" s="8"/>
      <c r="E163" s="8"/>
      <c r="F163" s="8"/>
      <c r="G163" s="8"/>
      <c r="H163" s="8"/>
      <c r="I163" s="8"/>
      <c r="J163" s="8"/>
    </row>
    <row r="164" spans="1:10">
      <c r="A164" s="8"/>
      <c r="B164" s="8"/>
      <c r="C164" s="8"/>
      <c r="D164" s="8"/>
      <c r="E164" s="8"/>
      <c r="F164" s="8"/>
      <c r="G164" s="8"/>
      <c r="H164" s="8"/>
      <c r="I164" s="8"/>
      <c r="J164" s="8"/>
    </row>
    <row r="165" spans="1:10">
      <c r="A165" s="8"/>
      <c r="B165" s="8"/>
      <c r="C165" s="8"/>
      <c r="D165" s="8"/>
      <c r="E165" s="8"/>
      <c r="F165" s="8"/>
      <c r="G165" s="8"/>
      <c r="H165" s="8"/>
      <c r="I165" s="8"/>
      <c r="J165" s="8"/>
    </row>
    <row r="166" spans="1:10">
      <c r="A166" s="8"/>
      <c r="B166" s="8"/>
      <c r="C166" s="8"/>
      <c r="D166" s="8"/>
      <c r="E166" s="8"/>
      <c r="F166" s="8"/>
      <c r="G166" s="8"/>
      <c r="H166" s="8"/>
      <c r="I166" s="8"/>
      <c r="J166" s="8"/>
    </row>
    <row r="167" spans="1:10">
      <c r="A167" s="8"/>
      <c r="B167" s="8"/>
      <c r="C167" s="8"/>
      <c r="D167" s="8"/>
      <c r="E167" s="8"/>
      <c r="F167" s="8"/>
      <c r="G167" s="8"/>
      <c r="H167" s="8"/>
      <c r="I167" s="8"/>
      <c r="J167" s="8"/>
    </row>
    <row r="168" spans="1:10">
      <c r="A168" s="8"/>
      <c r="B168" s="8"/>
      <c r="C168" s="8"/>
      <c r="D168" s="8"/>
      <c r="E168" s="8"/>
      <c r="F168" s="8"/>
      <c r="G168" s="8"/>
      <c r="H168" s="8"/>
      <c r="I168" s="8"/>
      <c r="J168" s="8"/>
    </row>
    <row r="169" spans="1:10">
      <c r="A169" s="8"/>
      <c r="B169" s="8"/>
      <c r="C169" s="8"/>
      <c r="D169" s="8"/>
      <c r="E169" s="8"/>
      <c r="F169" s="8"/>
      <c r="G169" s="8"/>
      <c r="H169" s="8"/>
      <c r="I169" s="8"/>
      <c r="J169" s="8"/>
    </row>
    <row r="170" spans="1:10">
      <c r="A170" s="8"/>
      <c r="B170" s="8"/>
      <c r="C170" s="8"/>
      <c r="D170" s="8"/>
      <c r="E170" s="8"/>
      <c r="F170" s="8"/>
      <c r="G170" s="8"/>
      <c r="H170" s="8"/>
      <c r="I170" s="8"/>
      <c r="J170" s="8"/>
    </row>
    <row r="171" spans="1:10">
      <c r="A171" s="8"/>
      <c r="B171" s="8"/>
      <c r="C171" s="8"/>
      <c r="D171" s="8"/>
      <c r="E171" s="8"/>
      <c r="F171" s="8"/>
      <c r="G171" s="8"/>
      <c r="H171" s="8"/>
      <c r="I171" s="8"/>
      <c r="J171" s="8"/>
    </row>
    <row r="172" spans="1:10">
      <c r="A172" s="8"/>
      <c r="B172" s="8"/>
      <c r="C172" s="8"/>
      <c r="D172" s="8"/>
      <c r="E172" s="8"/>
      <c r="F172" s="8"/>
      <c r="G172" s="8"/>
      <c r="H172" s="8"/>
      <c r="I172" s="8"/>
      <c r="J172" s="8"/>
    </row>
    <row r="173" spans="1:10">
      <c r="A173" s="8"/>
      <c r="B173" s="8"/>
      <c r="C173" s="8"/>
      <c r="D173" s="8"/>
      <c r="E173" s="8"/>
      <c r="F173" s="8"/>
      <c r="G173" s="8"/>
      <c r="H173" s="8"/>
      <c r="I173" s="8"/>
      <c r="J173" s="8"/>
    </row>
    <row r="174" spans="1:10">
      <c r="A174" s="8"/>
      <c r="B174" s="8"/>
      <c r="C174" s="8"/>
      <c r="D174" s="8"/>
      <c r="E174" s="8"/>
      <c r="F174" s="8"/>
      <c r="G174" s="13" t="s">
        <v>146</v>
      </c>
      <c r="H174" s="304" t="s">
        <v>190</v>
      </c>
      <c r="I174" s="305"/>
      <c r="J174" s="305"/>
    </row>
    <row r="175" spans="1:10" ht="30.75" customHeight="1">
      <c r="A175" s="8"/>
      <c r="B175" s="8"/>
      <c r="C175" s="8"/>
      <c r="D175" s="8"/>
      <c r="E175" s="8"/>
      <c r="F175" s="8"/>
      <c r="G175" s="13" t="s">
        <v>147</v>
      </c>
      <c r="H175" s="303" t="s">
        <v>191</v>
      </c>
      <c r="I175" s="303"/>
      <c r="J175" s="303"/>
    </row>
    <row r="176" spans="1:10" ht="34.5" customHeight="1">
      <c r="A176" s="8"/>
      <c r="B176" s="8"/>
      <c r="C176" s="8"/>
      <c r="D176" s="8"/>
      <c r="E176" s="8"/>
      <c r="F176" s="8"/>
      <c r="G176" s="13" t="s">
        <v>148</v>
      </c>
      <c r="H176" s="303" t="s">
        <v>192</v>
      </c>
      <c r="I176" s="303"/>
      <c r="J176" s="303"/>
    </row>
    <row r="177" spans="1:10" ht="33.75" customHeight="1">
      <c r="A177" s="8"/>
      <c r="B177" s="8"/>
      <c r="C177" s="8"/>
      <c r="D177" s="8"/>
      <c r="E177" s="8"/>
      <c r="F177" s="8"/>
      <c r="G177" s="13" t="s">
        <v>149</v>
      </c>
      <c r="H177" s="303" t="s">
        <v>15</v>
      </c>
      <c r="I177" s="303"/>
      <c r="J177" s="303"/>
    </row>
    <row r="178" spans="1:10" ht="16.5" customHeight="1">
      <c r="A178" s="8"/>
      <c r="B178" s="8"/>
      <c r="C178" s="8"/>
      <c r="D178" s="8"/>
      <c r="E178" s="8"/>
      <c r="F178" s="8"/>
      <c r="G178" s="13" t="s">
        <v>150</v>
      </c>
      <c r="H178" s="303" t="s">
        <v>194</v>
      </c>
      <c r="I178" s="303"/>
      <c r="J178" s="303"/>
    </row>
    <row r="179" spans="1:10" ht="22.5" customHeight="1">
      <c r="A179" s="8"/>
      <c r="B179" s="8"/>
      <c r="C179" s="8"/>
      <c r="D179" s="8"/>
      <c r="E179" s="8"/>
      <c r="F179" s="8"/>
      <c r="G179" s="13" t="s">
        <v>151</v>
      </c>
      <c r="H179" s="303" t="s">
        <v>195</v>
      </c>
      <c r="I179" s="303"/>
      <c r="J179" s="303"/>
    </row>
    <row r="180" spans="1:10" ht="18.75" customHeight="1">
      <c r="A180" s="8"/>
      <c r="B180" s="8"/>
      <c r="C180" s="8"/>
      <c r="D180" s="8"/>
      <c r="E180" s="8"/>
      <c r="F180" s="8"/>
      <c r="G180" s="13" t="s">
        <v>152</v>
      </c>
      <c r="H180" s="303" t="s">
        <v>196</v>
      </c>
      <c r="I180" s="303"/>
      <c r="J180" s="303"/>
    </row>
    <row r="181" spans="1:10" ht="23.25" customHeight="1">
      <c r="A181" s="8"/>
      <c r="B181" s="8"/>
      <c r="C181" s="8"/>
      <c r="D181" s="8"/>
      <c r="E181" s="8"/>
      <c r="F181" s="8"/>
      <c r="G181" s="13" t="s">
        <v>153</v>
      </c>
      <c r="H181" s="303" t="s">
        <v>197</v>
      </c>
      <c r="I181" s="303"/>
      <c r="J181" s="303"/>
    </row>
    <row r="182" spans="1:10" ht="21" customHeight="1">
      <c r="A182" s="8"/>
      <c r="B182" s="8"/>
      <c r="C182" s="8"/>
      <c r="D182" s="8"/>
      <c r="E182" s="8"/>
      <c r="F182" s="8"/>
      <c r="G182" s="13" t="s">
        <v>154</v>
      </c>
      <c r="H182" s="303" t="s">
        <v>198</v>
      </c>
      <c r="I182" s="303"/>
      <c r="J182" s="303"/>
    </row>
    <row r="183" spans="1:10">
      <c r="A183" s="8"/>
      <c r="B183" s="8"/>
      <c r="C183" s="8"/>
      <c r="D183" s="8"/>
      <c r="E183" s="8"/>
      <c r="F183" s="8"/>
      <c r="G183" s="13" t="s">
        <v>155</v>
      </c>
      <c r="H183" s="303" t="s">
        <v>199</v>
      </c>
      <c r="I183" s="303"/>
      <c r="J183" s="303"/>
    </row>
    <row r="184" spans="1:10" ht="23.25" customHeight="1">
      <c r="A184" s="8"/>
      <c r="B184" s="8"/>
      <c r="C184" s="8"/>
      <c r="D184" s="8"/>
      <c r="E184" s="8"/>
      <c r="F184" s="8"/>
      <c r="G184" s="13" t="s">
        <v>156</v>
      </c>
      <c r="H184" s="303" t="s">
        <v>200</v>
      </c>
      <c r="I184" s="303"/>
      <c r="J184" s="303"/>
    </row>
    <row r="185" spans="1:10" ht="17.25" customHeight="1">
      <c r="A185" s="8"/>
      <c r="B185" s="8"/>
      <c r="C185" s="8"/>
      <c r="D185" s="8"/>
      <c r="E185" s="8"/>
      <c r="F185" s="8"/>
      <c r="G185" s="13" t="s">
        <v>157</v>
      </c>
      <c r="H185" s="303" t="s">
        <v>201</v>
      </c>
      <c r="I185" s="303"/>
      <c r="J185" s="303"/>
    </row>
    <row r="186" spans="1:10" ht="22.5" customHeight="1">
      <c r="A186" s="8"/>
      <c r="B186" s="8"/>
      <c r="C186" s="8"/>
      <c r="D186" s="8"/>
      <c r="E186" s="8"/>
      <c r="F186" s="8"/>
      <c r="G186" s="13" t="s">
        <v>158</v>
      </c>
      <c r="H186" s="303" t="s">
        <v>202</v>
      </c>
      <c r="I186" s="303"/>
      <c r="J186" s="303"/>
    </row>
    <row r="187" spans="1:10" ht="24.75" customHeight="1">
      <c r="A187" s="8"/>
      <c r="B187" s="8"/>
      <c r="C187" s="8"/>
      <c r="D187" s="8"/>
      <c r="E187" s="8"/>
      <c r="F187" s="8"/>
      <c r="G187" s="13" t="s">
        <v>159</v>
      </c>
      <c r="H187" s="304" t="s">
        <v>203</v>
      </c>
      <c r="I187" s="305"/>
      <c r="J187" s="305"/>
    </row>
    <row r="188" spans="1:10" ht="20.25" customHeight="1">
      <c r="A188" s="8"/>
      <c r="B188" s="8"/>
      <c r="C188" s="8"/>
      <c r="D188" s="8"/>
      <c r="E188" s="8"/>
      <c r="F188" s="8"/>
      <c r="G188" s="13" t="s">
        <v>160</v>
      </c>
      <c r="H188" s="303" t="s">
        <v>204</v>
      </c>
      <c r="I188" s="303"/>
      <c r="J188" s="303"/>
    </row>
    <row r="189" spans="1:10" ht="80.25" customHeight="1">
      <c r="A189" s="8"/>
      <c r="B189" s="8"/>
      <c r="C189" s="8"/>
      <c r="D189" s="8"/>
      <c r="E189" s="8"/>
      <c r="F189" s="8"/>
      <c r="G189" s="76" t="s">
        <v>222</v>
      </c>
      <c r="H189" s="313" t="s">
        <v>224</v>
      </c>
      <c r="I189" s="314"/>
      <c r="J189" s="314"/>
    </row>
    <row r="190" spans="1:10" ht="32.25" customHeight="1">
      <c r="A190" s="8"/>
      <c r="B190" s="8"/>
      <c r="C190" s="8"/>
      <c r="D190" s="8"/>
      <c r="E190" s="8"/>
      <c r="F190" s="8"/>
      <c r="G190" s="76" t="s">
        <v>223</v>
      </c>
      <c r="H190" s="313" t="s">
        <v>221</v>
      </c>
      <c r="I190" s="314"/>
      <c r="J190" s="314"/>
    </row>
    <row r="191" spans="1:10" ht="13.5" thickBot="1">
      <c r="A191" s="8"/>
      <c r="B191" s="8"/>
      <c r="C191" s="8"/>
      <c r="D191" s="8"/>
      <c r="E191" s="8"/>
      <c r="F191" s="8"/>
      <c r="G191" s="8"/>
      <c r="H191" s="8"/>
      <c r="I191" s="8"/>
      <c r="J191" s="8"/>
    </row>
    <row r="192" spans="1:10" ht="13.5" thickBot="1">
      <c r="A192" s="308" t="s">
        <v>193</v>
      </c>
      <c r="B192" s="309"/>
      <c r="C192" s="309"/>
      <c r="D192" s="309"/>
      <c r="E192" s="309"/>
      <c r="F192" s="309"/>
      <c r="G192" s="309"/>
      <c r="H192" s="309"/>
      <c r="I192" s="309"/>
      <c r="J192" s="309"/>
    </row>
    <row r="193" spans="1:10" ht="13.5" thickBot="1">
      <c r="A193" s="8"/>
      <c r="B193" s="8"/>
      <c r="C193" s="8"/>
      <c r="D193" s="8"/>
      <c r="E193" s="8"/>
      <c r="F193" s="8"/>
      <c r="G193" s="318" t="s">
        <v>209</v>
      </c>
      <c r="H193" s="319"/>
      <c r="I193" s="319"/>
      <c r="J193" s="319"/>
    </row>
    <row r="194" spans="1:10">
      <c r="A194" s="8"/>
      <c r="B194" s="8"/>
      <c r="C194" s="8"/>
      <c r="D194" s="8"/>
      <c r="E194" s="8"/>
      <c r="F194" s="8"/>
      <c r="G194" s="320"/>
      <c r="H194" s="321"/>
      <c r="I194" s="321"/>
      <c r="J194" s="321"/>
    </row>
    <row r="195" spans="1:10">
      <c r="A195" s="8"/>
      <c r="B195" s="8"/>
      <c r="C195" s="8"/>
      <c r="D195" s="8"/>
      <c r="E195" s="8"/>
      <c r="F195" s="8"/>
      <c r="G195" s="311"/>
      <c r="H195" s="312"/>
      <c r="I195" s="312"/>
      <c r="J195" s="312"/>
    </row>
    <row r="196" spans="1:10">
      <c r="A196" s="8"/>
      <c r="B196" s="8"/>
      <c r="C196" s="8"/>
      <c r="D196" s="8"/>
      <c r="E196" s="8"/>
      <c r="F196" s="8"/>
      <c r="G196" s="311"/>
      <c r="H196" s="312"/>
      <c r="I196" s="312"/>
      <c r="J196" s="312"/>
    </row>
    <row r="197" spans="1:10">
      <c r="A197" s="8"/>
      <c r="B197" s="8"/>
      <c r="C197" s="8"/>
      <c r="D197" s="8"/>
      <c r="E197" s="8"/>
      <c r="F197" s="8"/>
      <c r="G197" s="311"/>
      <c r="H197" s="312"/>
      <c r="I197" s="312"/>
      <c r="J197" s="312"/>
    </row>
    <row r="198" spans="1:10">
      <c r="A198" s="8"/>
      <c r="B198" s="8"/>
      <c r="C198" s="8"/>
      <c r="D198" s="8"/>
      <c r="E198" s="8"/>
      <c r="F198" s="8"/>
      <c r="G198" s="311"/>
      <c r="H198" s="312"/>
      <c r="I198" s="312"/>
      <c r="J198" s="312"/>
    </row>
    <row r="199" spans="1:10">
      <c r="A199" s="8"/>
      <c r="B199" s="8"/>
      <c r="C199" s="8"/>
      <c r="D199" s="8"/>
      <c r="E199" s="8"/>
      <c r="F199" s="8"/>
      <c r="G199" s="311"/>
      <c r="H199" s="312"/>
      <c r="I199" s="312"/>
      <c r="J199" s="312"/>
    </row>
    <row r="200" spans="1:10">
      <c r="A200" s="8"/>
      <c r="B200" s="8"/>
      <c r="C200" s="8"/>
      <c r="D200" s="8"/>
      <c r="E200" s="8"/>
      <c r="F200" s="8"/>
      <c r="G200" s="311"/>
      <c r="H200" s="312"/>
      <c r="I200" s="312"/>
      <c r="J200" s="312"/>
    </row>
    <row r="201" spans="1:10">
      <c r="A201" s="8"/>
      <c r="B201" s="8"/>
      <c r="C201" s="8"/>
      <c r="D201" s="8"/>
      <c r="E201" s="8"/>
      <c r="F201" s="8"/>
      <c r="G201" s="311"/>
      <c r="H201" s="312"/>
      <c r="I201" s="312"/>
      <c r="J201" s="312"/>
    </row>
    <row r="202" spans="1:10">
      <c r="A202" s="8"/>
      <c r="B202" s="8"/>
      <c r="C202" s="8"/>
      <c r="D202" s="8"/>
      <c r="E202" s="8"/>
      <c r="F202" s="8"/>
      <c r="G202" s="311"/>
      <c r="H202" s="312"/>
      <c r="I202" s="312"/>
      <c r="J202" s="312"/>
    </row>
    <row r="203" spans="1:10">
      <c r="A203" s="8"/>
      <c r="B203" s="8"/>
      <c r="C203" s="8"/>
      <c r="D203" s="8"/>
      <c r="E203" s="8"/>
      <c r="F203" s="8"/>
      <c r="G203" s="311"/>
      <c r="H203" s="312"/>
      <c r="I203" s="312"/>
      <c r="J203" s="312"/>
    </row>
    <row r="204" spans="1:10">
      <c r="A204" s="8"/>
      <c r="B204" s="8"/>
      <c r="C204" s="8"/>
      <c r="D204" s="8"/>
      <c r="E204" s="8"/>
      <c r="F204" s="8"/>
      <c r="G204" s="311"/>
      <c r="H204" s="312"/>
      <c r="I204" s="312"/>
      <c r="J204" s="312"/>
    </row>
    <row r="205" spans="1:10">
      <c r="A205" s="8"/>
      <c r="B205" s="8"/>
      <c r="C205" s="8"/>
      <c r="D205" s="8"/>
      <c r="E205" s="8"/>
      <c r="F205" s="8"/>
      <c r="G205" s="311"/>
      <c r="H205" s="312"/>
      <c r="I205" s="312"/>
      <c r="J205" s="312"/>
    </row>
    <row r="206" spans="1:10">
      <c r="A206" s="8"/>
      <c r="B206" s="8"/>
      <c r="C206" s="8"/>
      <c r="D206" s="8"/>
      <c r="E206" s="8"/>
      <c r="F206" s="8"/>
      <c r="G206" s="311"/>
      <c r="H206" s="312"/>
      <c r="I206" s="312"/>
      <c r="J206" s="312"/>
    </row>
    <row r="207" spans="1:10">
      <c r="A207" s="8"/>
      <c r="B207" s="8"/>
      <c r="C207" s="8"/>
      <c r="D207" s="8"/>
      <c r="E207" s="8"/>
      <c r="F207" s="8"/>
      <c r="G207" s="311"/>
      <c r="H207" s="312"/>
      <c r="I207" s="312"/>
      <c r="J207" s="312"/>
    </row>
    <row r="208" spans="1:10">
      <c r="A208" s="8"/>
      <c r="B208" s="8"/>
      <c r="C208" s="8"/>
      <c r="D208" s="8"/>
      <c r="E208" s="8"/>
      <c r="F208" s="8"/>
      <c r="G208" s="311"/>
      <c r="H208" s="312"/>
      <c r="I208" s="312"/>
      <c r="J208" s="312"/>
    </row>
    <row r="209" spans="1:10">
      <c r="A209" s="8"/>
      <c r="B209" s="8"/>
      <c r="C209" s="8"/>
      <c r="D209" s="8"/>
      <c r="E209" s="8"/>
      <c r="F209" s="8"/>
      <c r="G209" s="311"/>
      <c r="H209" s="312"/>
      <c r="I209" s="312"/>
      <c r="J209" s="312"/>
    </row>
    <row r="210" spans="1:10">
      <c r="A210" s="8"/>
      <c r="B210" s="8"/>
      <c r="C210" s="8"/>
      <c r="D210" s="8"/>
      <c r="E210" s="8"/>
      <c r="F210" s="8"/>
      <c r="G210" s="311"/>
      <c r="H210" s="312"/>
      <c r="I210" s="312"/>
      <c r="J210" s="312"/>
    </row>
    <row r="211" spans="1:10">
      <c r="A211" s="8"/>
      <c r="B211" s="8"/>
      <c r="C211" s="8"/>
      <c r="D211" s="8"/>
      <c r="E211" s="8"/>
      <c r="F211" s="8"/>
      <c r="G211" s="311"/>
      <c r="H211" s="312"/>
      <c r="I211" s="312"/>
      <c r="J211" s="312"/>
    </row>
    <row r="212" spans="1:10">
      <c r="A212" s="8"/>
      <c r="B212" s="8"/>
      <c r="C212" s="8"/>
      <c r="D212" s="8"/>
      <c r="E212" s="8"/>
      <c r="F212" s="8"/>
      <c r="G212" s="311"/>
      <c r="H212" s="312"/>
      <c r="I212" s="312"/>
      <c r="J212" s="312"/>
    </row>
    <row r="213" spans="1:10">
      <c r="A213" s="8"/>
      <c r="B213" s="8"/>
      <c r="C213" s="8"/>
      <c r="D213" s="8"/>
      <c r="E213" s="8"/>
      <c r="F213" s="8"/>
      <c r="G213" s="311"/>
      <c r="H213" s="312"/>
      <c r="I213" s="312"/>
      <c r="J213" s="312"/>
    </row>
    <row r="214" spans="1:10">
      <c r="A214" s="8"/>
      <c r="B214" s="8"/>
      <c r="C214" s="8"/>
      <c r="D214" s="8"/>
      <c r="E214" s="8"/>
      <c r="F214" s="8"/>
      <c r="G214" s="311"/>
      <c r="H214" s="312"/>
      <c r="I214" s="312"/>
      <c r="J214" s="312"/>
    </row>
    <row r="215" spans="1:10">
      <c r="A215" s="8"/>
      <c r="B215" s="8"/>
      <c r="C215" s="8"/>
      <c r="D215" s="8"/>
      <c r="E215" s="8"/>
      <c r="F215" s="8"/>
      <c r="G215" s="311"/>
      <c r="H215" s="312"/>
      <c r="I215" s="312"/>
      <c r="J215" s="312"/>
    </row>
    <row r="216" spans="1:10">
      <c r="A216" s="8"/>
      <c r="B216" s="8"/>
      <c r="C216" s="8"/>
      <c r="D216" s="8"/>
      <c r="E216" s="8"/>
      <c r="F216" s="8"/>
      <c r="G216" s="311"/>
      <c r="H216" s="312"/>
      <c r="I216" s="312"/>
      <c r="J216" s="312"/>
    </row>
    <row r="217" spans="1:10">
      <c r="A217" s="8"/>
      <c r="B217" s="8"/>
      <c r="C217" s="8"/>
      <c r="D217" s="8"/>
      <c r="E217" s="8"/>
      <c r="F217" s="8"/>
      <c r="G217" s="311"/>
      <c r="H217" s="312"/>
      <c r="I217" s="312"/>
      <c r="J217" s="312"/>
    </row>
    <row r="218" spans="1:10" ht="13.5" thickBot="1">
      <c r="A218" s="8"/>
      <c r="B218" s="8"/>
      <c r="C218" s="8"/>
      <c r="D218" s="8"/>
      <c r="E218" s="8"/>
      <c r="F218" s="8"/>
      <c r="G218" s="322"/>
      <c r="H218" s="323"/>
      <c r="I218" s="323"/>
      <c r="J218" s="323"/>
    </row>
    <row r="219" spans="1:10">
      <c r="A219" s="8"/>
      <c r="B219" s="8"/>
      <c r="C219" s="8"/>
      <c r="D219" s="8"/>
      <c r="E219" s="8"/>
      <c r="F219" s="8"/>
      <c r="G219" s="8"/>
      <c r="H219" s="8"/>
      <c r="I219" s="8"/>
      <c r="J219" s="8"/>
    </row>
    <row r="220" spans="1:10">
      <c r="A220" s="8"/>
      <c r="B220" s="8"/>
      <c r="C220" s="8"/>
      <c r="D220" s="8"/>
      <c r="E220" s="8"/>
      <c r="F220" s="8"/>
      <c r="G220" s="8"/>
      <c r="H220" s="8"/>
      <c r="I220" s="8"/>
      <c r="J220" s="8"/>
    </row>
    <row r="221" spans="1:10">
      <c r="A221" s="8"/>
      <c r="B221" s="8"/>
      <c r="C221" s="8"/>
      <c r="D221" s="8"/>
      <c r="E221" s="8"/>
      <c r="F221" s="8"/>
      <c r="G221" s="8"/>
      <c r="H221" s="8"/>
      <c r="I221" s="8"/>
      <c r="J221" s="8"/>
    </row>
  </sheetData>
  <mergeCells count="93">
    <mergeCell ref="I5:J5"/>
    <mergeCell ref="A7:E7"/>
    <mergeCell ref="H189:J189"/>
    <mergeCell ref="A8:E8"/>
    <mergeCell ref="G8:J8"/>
    <mergeCell ref="A1:C5"/>
    <mergeCell ref="B6:D6"/>
    <mergeCell ref="F6:G6"/>
    <mergeCell ref="I6:J6"/>
    <mergeCell ref="D2:H5"/>
    <mergeCell ref="I2:J2"/>
    <mergeCell ref="I3:J3"/>
    <mergeCell ref="I4:J4"/>
    <mergeCell ref="H125:J125"/>
    <mergeCell ref="H184:J184"/>
    <mergeCell ref="H185:J185"/>
    <mergeCell ref="A14:J14"/>
    <mergeCell ref="H180:J180"/>
    <mergeCell ref="H181:J181"/>
    <mergeCell ref="H182:J182"/>
    <mergeCell ref="H183:J183"/>
    <mergeCell ref="H176:J176"/>
    <mergeCell ref="H177:J177"/>
    <mergeCell ref="H178:J178"/>
    <mergeCell ref="H179:J179"/>
    <mergeCell ref="H160:J160"/>
    <mergeCell ref="H175:J175"/>
    <mergeCell ref="H174:J174"/>
    <mergeCell ref="H75:J75"/>
    <mergeCell ref="H76:J76"/>
    <mergeCell ref="H91:J91"/>
    <mergeCell ref="H92:J92"/>
    <mergeCell ref="G217:J217"/>
    <mergeCell ref="G218:J218"/>
    <mergeCell ref="G215:J215"/>
    <mergeCell ref="G216:J216"/>
    <mergeCell ref="G209:J209"/>
    <mergeCell ref="G210:J210"/>
    <mergeCell ref="G214:J214"/>
    <mergeCell ref="G212:J212"/>
    <mergeCell ref="G213:J213"/>
    <mergeCell ref="G199:J199"/>
    <mergeCell ref="G201:J201"/>
    <mergeCell ref="D1:J1"/>
    <mergeCell ref="G7:J7"/>
    <mergeCell ref="G211:J211"/>
    <mergeCell ref="G205:J205"/>
    <mergeCell ref="G206:J206"/>
    <mergeCell ref="G207:J207"/>
    <mergeCell ref="G208:J208"/>
    <mergeCell ref="G200:J200"/>
    <mergeCell ref="G202:J202"/>
    <mergeCell ref="G203:J203"/>
    <mergeCell ref="G204:J204"/>
    <mergeCell ref="G193:J193"/>
    <mergeCell ref="G194:J194"/>
    <mergeCell ref="G195:J195"/>
    <mergeCell ref="G198:J198"/>
    <mergeCell ref="H186:J186"/>
    <mergeCell ref="H187:J187"/>
    <mergeCell ref="H188:J188"/>
    <mergeCell ref="A192:J192"/>
    <mergeCell ref="H190:J190"/>
    <mergeCell ref="H126:J126"/>
    <mergeCell ref="H142:J142"/>
    <mergeCell ref="H143:J143"/>
    <mergeCell ref="G196:J196"/>
    <mergeCell ref="G197:J197"/>
    <mergeCell ref="H158:J158"/>
    <mergeCell ref="H159:J159"/>
    <mergeCell ref="H74:J74"/>
    <mergeCell ref="H65:J65"/>
    <mergeCell ref="A41:J41"/>
    <mergeCell ref="H47:J47"/>
    <mergeCell ref="H48:J48"/>
    <mergeCell ref="H49:J49"/>
    <mergeCell ref="H50:J50"/>
    <mergeCell ref="H51:J51"/>
    <mergeCell ref="H52:J52"/>
    <mergeCell ref="H63:J63"/>
    <mergeCell ref="H64:J64"/>
    <mergeCell ref="H73:J73"/>
    <mergeCell ref="H107:J107"/>
    <mergeCell ref="H108:J108"/>
    <mergeCell ref="A9:E9"/>
    <mergeCell ref="A10:E10"/>
    <mergeCell ref="G10:J10"/>
    <mergeCell ref="G9:J9"/>
    <mergeCell ref="A11:E13"/>
    <mergeCell ref="F11:F13"/>
    <mergeCell ref="G11:J11"/>
    <mergeCell ref="I12:J12"/>
    <mergeCell ref="I13:J13"/>
  </mergeCells>
  <conditionalFormatting sqref="F11:F13">
    <cfRule type="cellIs" dxfId="2" priority="1" stopIfTrue="1" operator="greaterThan">
      <formula>0.93</formula>
    </cfRule>
    <cfRule type="cellIs" dxfId="1" priority="2" stopIfTrue="1" operator="between">
      <formula>0.93</formula>
      <formula>0.651</formula>
    </cfRule>
    <cfRule type="cellIs" dxfId="0" priority="3" stopIfTrue="1" operator="lessThan">
      <formula>0.631</formula>
    </cfRule>
  </conditionalFormatting>
  <pageMargins left="0.7" right="0.7" top="0.75" bottom="0.75" header="0.3" footer="0.3"/>
  <pageSetup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6" sqref="F36"/>
    </sheetView>
  </sheetViews>
  <sheetFormatPr baseColWidth="10"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U106"/>
  <sheetViews>
    <sheetView topLeftCell="A11" workbookViewId="0">
      <selection activeCell="W63" sqref="W63"/>
    </sheetView>
  </sheetViews>
  <sheetFormatPr baseColWidth="10" defaultRowHeight="12.75"/>
  <cols>
    <col min="1" max="2" width="11.42578125" style="77"/>
    <col min="3" max="7" width="0" style="77" hidden="1" customWidth="1"/>
    <col min="8" max="13" width="11.42578125" style="77"/>
    <col min="14" max="18" width="11.42578125" style="77" customWidth="1"/>
    <col min="19" max="16384" width="11.42578125" style="77"/>
  </cols>
  <sheetData>
    <row r="4" spans="1:10">
      <c r="A4" s="77">
        <f>Evaluación!A12</f>
        <v>1</v>
      </c>
      <c r="B4" s="77" t="str">
        <f>Evaluación!B12</f>
        <v>Capacitación y Entrenamiento</v>
      </c>
      <c r="C4" s="77">
        <f>Evaluación!C12</f>
        <v>0</v>
      </c>
      <c r="D4" s="77">
        <f>Evaluación!D12</f>
        <v>0</v>
      </c>
      <c r="E4" s="77">
        <f>Evaluación!E12</f>
        <v>0</v>
      </c>
      <c r="F4" s="77">
        <f>Evaluación!F12</f>
        <v>0</v>
      </c>
      <c r="G4" s="77">
        <f>Evaluación!G12</f>
        <v>0</v>
      </c>
      <c r="H4" s="78">
        <f>Evaluación!H12</f>
        <v>100</v>
      </c>
      <c r="I4" s="77">
        <f>I5</f>
        <v>0.15</v>
      </c>
      <c r="J4" s="77">
        <f>Evaluación!J12</f>
        <v>0.99999999999999989</v>
      </c>
    </row>
    <row r="5" spans="1:10" hidden="1">
      <c r="A5" s="77" t="str">
        <f>Evaluación!A13</f>
        <v>1.1</v>
      </c>
      <c r="B5" s="77" t="str">
        <f>Evaluación!B13</f>
        <v xml:space="preserve">a) Capacitación en normas de seguridad
Reforzar la capacitación al personal de Brigada (Jefe de Brigada, Jefe de Cuadrilla, Brigadistas Forestales, Manipulador(a) de Alimentos, Conductor de móvil y Piloto de aeronave, cuando corresponda) en los conceptos básicos de los siguientes temas de seguridad:
* Ley 16.744 y normas de prevención de riesgos
* Programa ALPHA
* Anexo Normas de Higiene y Seguridad en Protección Contra Incendios Forestales
* Cursos de Identificación de Peligros (Jefes y Brigadistas).
</v>
      </c>
      <c r="C5" s="77">
        <f>Evaluación!C13</f>
        <v>0</v>
      </c>
      <c r="D5" s="77">
        <f>Evaluación!D13</f>
        <v>0</v>
      </c>
      <c r="E5" s="77">
        <f>Evaluación!E13</f>
        <v>0</v>
      </c>
      <c r="F5" s="77" t="str">
        <f>Evaluación!F13</f>
        <v>Cumple</v>
      </c>
      <c r="G5" s="77">
        <f>Evaluación!G13</f>
        <v>2</v>
      </c>
      <c r="H5" s="77">
        <f>Evaluación!H13</f>
        <v>100</v>
      </c>
      <c r="I5" s="77">
        <f>Evaluación!I13</f>
        <v>0.15</v>
      </c>
      <c r="J5" s="77">
        <f>Evaluación!J13</f>
        <v>0</v>
      </c>
    </row>
    <row r="6" spans="1:10" hidden="1">
      <c r="A6" s="77" t="str">
        <f>Evaluación!A14</f>
        <v>1.2</v>
      </c>
      <c r="B6" s="77" t="str">
        <f>Evaluación!B14</f>
        <v>b) Preparación física
Aplicar en la brigada, a todo el personal, lo establecido en el programa regional de preparación física.</v>
      </c>
      <c r="C6" s="77">
        <f>Evaluación!C14</f>
        <v>0</v>
      </c>
      <c r="D6" s="77">
        <f>Evaluación!D14</f>
        <v>0</v>
      </c>
      <c r="E6" s="77">
        <f>Evaluación!E14</f>
        <v>0</v>
      </c>
      <c r="F6" s="77" t="str">
        <f>Evaluación!F14</f>
        <v>Cumple</v>
      </c>
      <c r="G6" s="77">
        <f>Evaluación!G14</f>
        <v>2</v>
      </c>
      <c r="H6" s="77">
        <f>Evaluación!H14</f>
        <v>100</v>
      </c>
      <c r="I6" s="77">
        <f>Evaluación!I14</f>
        <v>0</v>
      </c>
      <c r="J6" s="77">
        <f>Evaluación!J14</f>
        <v>0</v>
      </c>
    </row>
    <row r="7" spans="1:10" hidden="1">
      <c r="A7" s="77" t="str">
        <f>Evaluación!A15</f>
        <v>1.3</v>
      </c>
      <c r="B7" s="77" t="str">
        <f>Evaluación!B15</f>
        <v xml:space="preserve">c) Análisis grupal de accidentes graves y/o fatales
Presentar y exponer a los brigadistas, al menos dos Informes de accidentes graves y/o fatales ocurridos en combate de incendios forestales o similares, para su análisis en una sesión especial durante el primer mes de trabajo, según acta levantada. </v>
      </c>
      <c r="C7" s="77">
        <f>Evaluación!C15</f>
        <v>0</v>
      </c>
      <c r="D7" s="77">
        <f>Evaluación!D15</f>
        <v>0</v>
      </c>
      <c r="E7" s="77">
        <f>Evaluación!E15</f>
        <v>0</v>
      </c>
      <c r="F7" s="77" t="str">
        <f>Evaluación!F15</f>
        <v>Cumple</v>
      </c>
      <c r="G7" s="77">
        <f>Evaluación!G15</f>
        <v>2</v>
      </c>
      <c r="H7" s="77">
        <f>Evaluación!H15</f>
        <v>100</v>
      </c>
      <c r="I7" s="77">
        <f>Evaluación!I15</f>
        <v>0</v>
      </c>
      <c r="J7" s="77">
        <f>Evaluación!J15</f>
        <v>0</v>
      </c>
    </row>
    <row r="8" spans="1:10" hidden="1">
      <c r="A8" s="77" t="str">
        <f>Evaluación!A16</f>
        <v>1.4</v>
      </c>
      <c r="B8" s="77" t="str">
        <f>Evaluación!B16</f>
        <v xml:space="preserve">d) Lecciones aprendidas 1
Reunión semanal de Jefes de Cuadrilla con los brigadistas, y una reunión si ocurre un incendio con superficie superior a 20 ha., para analizar las situaciones positivas y negativas recogidas en la semana.  </v>
      </c>
      <c r="C8" s="77">
        <f>Evaluación!C16</f>
        <v>0</v>
      </c>
      <c r="D8" s="77">
        <f>Evaluación!D16</f>
        <v>0</v>
      </c>
      <c r="E8" s="77">
        <f>Evaluación!E16</f>
        <v>0</v>
      </c>
      <c r="F8" s="77" t="str">
        <f>Evaluación!F16</f>
        <v>Cumple</v>
      </c>
      <c r="G8" s="77">
        <f>Evaluación!G16</f>
        <v>2</v>
      </c>
      <c r="H8" s="77">
        <f>Evaluación!H16</f>
        <v>100</v>
      </c>
      <c r="I8" s="77">
        <f>Evaluación!I16</f>
        <v>0</v>
      </c>
      <c r="J8" s="77">
        <f>Evaluación!J16</f>
        <v>0</v>
      </c>
    </row>
    <row r="9" spans="1:10" hidden="1">
      <c r="A9" s="77" t="str">
        <f>Evaluación!A17</f>
        <v>1.5</v>
      </c>
      <c r="B9" s="77" t="str">
        <f>Evaluación!B17</f>
        <v xml:space="preserve">e) Lecciones aprendidas 2
Recopilación de informes semanales, emitidos por el o los Jefes de Cuadrilla con los brigadistas y una cada vez que ocurra un incendio con superficie superior a 20 ha., para analizar las situaciones positivas y negativas observadas.  </v>
      </c>
      <c r="C9" s="77">
        <f>Evaluación!C17</f>
        <v>0</v>
      </c>
      <c r="D9" s="77">
        <f>Evaluación!D17</f>
        <v>0</v>
      </c>
      <c r="E9" s="77">
        <f>Evaluación!E17</f>
        <v>0</v>
      </c>
      <c r="F9" s="77" t="str">
        <f>Evaluación!F17</f>
        <v>Cumple</v>
      </c>
      <c r="G9" s="77">
        <f>Evaluación!G17</f>
        <v>2</v>
      </c>
      <c r="H9" s="77">
        <f>Evaluación!H17</f>
        <v>100</v>
      </c>
      <c r="I9" s="77">
        <f>Evaluación!I17</f>
        <v>0</v>
      </c>
      <c r="J9" s="77">
        <f>Evaluación!J17</f>
        <v>0</v>
      </c>
    </row>
    <row r="10" spans="1:10" hidden="1">
      <c r="A10" s="77" t="str">
        <f>Evaluación!A18</f>
        <v>1.6</v>
      </c>
      <c r="B10" s="77" t="str">
        <f>Evaluación!B18</f>
        <v>f) Reforzamiento diario de normas de prevención de riesgos laborales
Reforzar diariamente, con charlas de cinco minutos,  a los brigadistas forestales en prevención de riesgos laborales y la identificación de los peligros en su actividad diaria</v>
      </c>
      <c r="C10" s="77">
        <f>Evaluación!C18</f>
        <v>0</v>
      </c>
      <c r="D10" s="77">
        <f>Evaluación!D18</f>
        <v>0</v>
      </c>
      <c r="E10" s="77">
        <f>Evaluación!E18</f>
        <v>0</v>
      </c>
      <c r="F10" s="77" t="str">
        <f>Evaluación!F18</f>
        <v>Cumple</v>
      </c>
      <c r="G10" s="77">
        <f>Evaluación!G18</f>
        <v>2</v>
      </c>
      <c r="H10" s="77">
        <f>Evaluación!H18</f>
        <v>100</v>
      </c>
      <c r="I10" s="77">
        <f>Evaluación!I18</f>
        <v>0</v>
      </c>
      <c r="J10" s="77">
        <f>Evaluación!J18</f>
        <v>0</v>
      </c>
    </row>
    <row r="11" spans="1:10">
      <c r="A11" s="77">
        <f>Evaluación!A19</f>
        <v>2</v>
      </c>
      <c r="B11" s="77" t="str">
        <f>Evaluación!B19</f>
        <v>Jefes de Brigada</v>
      </c>
      <c r="C11" s="77">
        <f>Evaluación!C19</f>
        <v>0</v>
      </c>
      <c r="D11" s="77">
        <f>Evaluación!D19</f>
        <v>0</v>
      </c>
      <c r="E11" s="77">
        <f>Evaluación!E19</f>
        <v>0</v>
      </c>
      <c r="F11" s="77">
        <f>Evaluación!F19</f>
        <v>0</v>
      </c>
      <c r="G11" s="77">
        <f>Evaluación!G19</f>
        <v>0</v>
      </c>
      <c r="H11" s="77">
        <f>Evaluación!H19</f>
        <v>100</v>
      </c>
      <c r="I11" s="77">
        <f>I12</f>
        <v>0.1</v>
      </c>
      <c r="J11" s="77">
        <f>Evaluación!J19</f>
        <v>0</v>
      </c>
    </row>
    <row r="12" spans="1:10" hidden="1">
      <c r="A12" s="77" t="str">
        <f>Evaluación!A20</f>
        <v>2.1</v>
      </c>
      <c r="B12" s="77" t="str">
        <f>Evaluación!B20</f>
        <v>a) Condición de las instalaciones de la Base de Brigada
Realizar, con la periodicidad que se indica, recorridos a la Base de Brigada para inspeccionar el estado de conservación y funcionamiento de sus instalaciones y equipamientos, así como también de los elementos de trabajo del personal. Del resultado de ellas informará a la Jefatura directa.
Mensualmente: infraestructura de cocina, dormitorios, comedor, baños, elementos para la atención de lesionados, herramientas y equipos, elementos de protección personal, móvil de brigada, bodega de combustibles.
Quincenalmente: una inspección de seguimiento de  las debilidades detectadas en las inspecciones mensuales</v>
      </c>
      <c r="C12" s="77">
        <f>Evaluación!C20</f>
        <v>0</v>
      </c>
      <c r="D12" s="77">
        <f>Evaluación!D20</f>
        <v>0</v>
      </c>
      <c r="E12" s="77">
        <f>Evaluación!E20</f>
        <v>0</v>
      </c>
      <c r="F12" s="77" t="str">
        <f>Evaluación!F20</f>
        <v>Cumple</v>
      </c>
      <c r="G12" s="77">
        <f>Evaluación!G20</f>
        <v>2</v>
      </c>
      <c r="H12" s="77">
        <f>Evaluación!H20</f>
        <v>100</v>
      </c>
      <c r="I12" s="77">
        <f>Evaluación!I20</f>
        <v>0.1</v>
      </c>
      <c r="J12" s="77">
        <f>Evaluación!J20</f>
        <v>0</v>
      </c>
    </row>
    <row r="13" spans="1:10" hidden="1">
      <c r="A13" s="77" t="str">
        <f>Evaluación!A21</f>
        <v>2.2</v>
      </c>
      <c r="B13" s="77" t="str">
        <f>Evaluación!B21</f>
        <v>Realizar una observación planeada al mes contemplando las siguientes actividades:
· Uso de motosierra
· Construcción de líneas.
· Desplazamiento en laderas, lanzamiento de agua</v>
      </c>
      <c r="C13" s="77">
        <f>Evaluación!C21</f>
        <v>0</v>
      </c>
      <c r="D13" s="77">
        <f>Evaluación!D21</f>
        <v>0</v>
      </c>
      <c r="E13" s="77">
        <f>Evaluación!E21</f>
        <v>0</v>
      </c>
      <c r="F13" s="77" t="str">
        <f>Evaluación!F21</f>
        <v>Cumple</v>
      </c>
      <c r="G13" s="77">
        <f>Evaluación!G21</f>
        <v>2</v>
      </c>
      <c r="H13" s="77">
        <f>Evaluación!H21</f>
        <v>100</v>
      </c>
      <c r="I13" s="77">
        <f>Evaluación!I21</f>
        <v>0</v>
      </c>
      <c r="J13" s="77">
        <f>Evaluación!J21</f>
        <v>0</v>
      </c>
    </row>
    <row r="14" spans="1:10">
      <c r="A14" s="77">
        <f>Evaluación!A22</f>
        <v>3</v>
      </c>
      <c r="B14" s="77" t="str">
        <f>Evaluación!B22</f>
        <v>Atención de lesionados</v>
      </c>
      <c r="C14" s="77">
        <f>Evaluación!C22</f>
        <v>0</v>
      </c>
      <c r="D14" s="77">
        <f>Evaluación!D22</f>
        <v>0</v>
      </c>
      <c r="E14" s="77">
        <f>Evaluación!E22</f>
        <v>0</v>
      </c>
      <c r="F14" s="77">
        <f>Evaluación!F22</f>
        <v>0</v>
      </c>
      <c r="G14" s="77">
        <f>Evaluación!G22</f>
        <v>0</v>
      </c>
      <c r="H14" s="77">
        <f>Evaluación!H22</f>
        <v>100</v>
      </c>
      <c r="I14" s="77">
        <f>I15</f>
        <v>0.1</v>
      </c>
      <c r="J14" s="77">
        <f>Evaluación!J22</f>
        <v>0</v>
      </c>
    </row>
    <row r="15" spans="1:10" hidden="1">
      <c r="A15" s="77" t="str">
        <f>Evaluación!A23</f>
        <v>3.1</v>
      </c>
      <c r="B15" s="77" t="str">
        <f>Evaluación!B23</f>
        <v>a) Capacitación para Asistente de Primeros Auxilios
Verificar que el(la) Brigadista que se desempeñe como Asistente de Primeros Auxilios de la Brigada, acredite haber realizado el respectivo curso para el desempeño del cargo</v>
      </c>
      <c r="C15" s="77">
        <f>Evaluación!C23</f>
        <v>0</v>
      </c>
      <c r="D15" s="77">
        <f>Evaluación!D23</f>
        <v>0</v>
      </c>
      <c r="E15" s="77">
        <f>Evaluación!E23</f>
        <v>0</v>
      </c>
      <c r="F15" s="77" t="str">
        <f>Evaluación!F23</f>
        <v>Cumple</v>
      </c>
      <c r="G15" s="77">
        <f>Evaluación!G23</f>
        <v>2</v>
      </c>
      <c r="H15" s="77">
        <f>Evaluación!H23</f>
        <v>100</v>
      </c>
      <c r="I15" s="77">
        <f>Evaluación!I23</f>
        <v>0.1</v>
      </c>
      <c r="J15" s="77">
        <f>Evaluación!J23</f>
        <v>0</v>
      </c>
    </row>
    <row r="16" spans="1:10" hidden="1">
      <c r="A16" s="77" t="str">
        <f>Evaluación!A24</f>
        <v>3.2</v>
      </c>
      <c r="B16" s="77" t="str">
        <f>Evaluación!B24</f>
        <v xml:space="preserve">b) Demostración en Primeros Auxilios
Demostrar prácticamente sus conocimientos respecto del contenido y procedimientos de la Cartilla ALPHA.                                                                           
* Toma de signos vitales                                               
* Atención primaria de heridas, hemorragias                                                 
* Atención primaria de quemaduras                                               
* Inmovilización de fracturas        
*Inmovilización y traslado de lesionados     
</v>
      </c>
      <c r="C16" s="77">
        <f>Evaluación!C24</f>
        <v>0</v>
      </c>
      <c r="D16" s="77">
        <f>Evaluación!D24</f>
        <v>0</v>
      </c>
      <c r="E16" s="77">
        <f>Evaluación!E24</f>
        <v>0</v>
      </c>
      <c r="F16" s="77" t="str">
        <f>Evaluación!F24</f>
        <v>Cumple</v>
      </c>
      <c r="G16" s="77">
        <f>Evaluación!G24</f>
        <v>2</v>
      </c>
      <c r="H16" s="77">
        <f>Evaluación!H24</f>
        <v>100</v>
      </c>
      <c r="I16" s="77">
        <f>Evaluación!I24</f>
        <v>0</v>
      </c>
      <c r="J16" s="77">
        <f>Evaluación!J24</f>
        <v>0</v>
      </c>
    </row>
    <row r="17" spans="1:10" hidden="1">
      <c r="A17" s="77" t="str">
        <f>Evaluación!A25</f>
        <v>3.3</v>
      </c>
      <c r="B17" s="77" t="str">
        <f>Evaluación!B25</f>
        <v xml:space="preserve">c) Elementos para la atención de lesionados
Verificar en la Base de Brigada Forestal la existencia de:
· Botiquines de Primeros Auxilios de los tipos mural, maletín banano (uno de cada tipo)   según los Arts.9 al 14 del Anexo Normas de Higiene y Seguridad en protección Contra Incendios Forestales.
</v>
      </c>
      <c r="C17" s="77">
        <f>Evaluación!C25</f>
        <v>0</v>
      </c>
      <c r="D17" s="77">
        <f>Evaluación!D25</f>
        <v>0</v>
      </c>
      <c r="E17" s="77">
        <f>Evaluación!E25</f>
        <v>0</v>
      </c>
      <c r="F17" s="77" t="str">
        <f>Evaluación!F25</f>
        <v>Cumple</v>
      </c>
      <c r="G17" s="77">
        <f>Evaluación!G25</f>
        <v>2</v>
      </c>
      <c r="H17" s="77">
        <f>Evaluación!H25</f>
        <v>100</v>
      </c>
      <c r="I17" s="77">
        <f>Evaluación!I25</f>
        <v>0</v>
      </c>
      <c r="J17" s="77">
        <f>Evaluación!J25</f>
        <v>0</v>
      </c>
    </row>
    <row r="18" spans="1:10" hidden="1">
      <c r="A18" s="77" t="str">
        <f>Evaluación!A26</f>
        <v>3.4</v>
      </c>
      <c r="B18" s="77" t="str">
        <f>Evaluación!B26</f>
        <v>d) Atención de primeros auxilios
Mantener un registro escrito, detallado e individual de sus  atenciones realizadas en la unidad.</v>
      </c>
      <c r="C18" s="77">
        <f>Evaluación!C26</f>
        <v>0</v>
      </c>
      <c r="D18" s="77">
        <f>Evaluación!D26</f>
        <v>0</v>
      </c>
      <c r="E18" s="77">
        <f>Evaluación!E26</f>
        <v>0</v>
      </c>
      <c r="F18" s="77" t="str">
        <f>Evaluación!F26</f>
        <v>Cumple</v>
      </c>
      <c r="G18" s="77">
        <f>Evaluación!G26</f>
        <v>2</v>
      </c>
      <c r="H18" s="77">
        <f>Evaluación!H26</f>
        <v>100</v>
      </c>
      <c r="I18" s="77">
        <f>Evaluación!I26</f>
        <v>0</v>
      </c>
      <c r="J18" s="77">
        <f>Evaluación!J26</f>
        <v>0</v>
      </c>
    </row>
    <row r="19" spans="1:10">
      <c r="A19" s="77">
        <f>Evaluación!A27</f>
        <v>4</v>
      </c>
      <c r="B19" s="77" t="str">
        <f>Evaluación!B27</f>
        <v>Móvil de la Brigada Forestal</v>
      </c>
      <c r="C19" s="77">
        <f>Evaluación!C27</f>
        <v>0</v>
      </c>
      <c r="D19" s="77">
        <f>Evaluación!D27</f>
        <v>0</v>
      </c>
      <c r="E19" s="77">
        <f>Evaluación!E27</f>
        <v>0</v>
      </c>
      <c r="F19" s="77">
        <f>Evaluación!F27</f>
        <v>0</v>
      </c>
      <c r="G19" s="77">
        <f>Evaluación!G27</f>
        <v>0</v>
      </c>
      <c r="H19" s="77">
        <f>Evaluación!H27</f>
        <v>100</v>
      </c>
      <c r="I19" s="77">
        <f>I20</f>
        <v>0.1</v>
      </c>
      <c r="J19" s="77">
        <f>Evaluación!J27</f>
        <v>0</v>
      </c>
    </row>
    <row r="20" spans="1:10" hidden="1">
      <c r="A20" s="77" t="str">
        <f>Evaluación!A28</f>
        <v>4.1</v>
      </c>
      <c r="B20" s="77" t="str">
        <f>Evaluación!B28</f>
        <v>a) Condición mecánica y accesorios de los móviles de la Unidad
Inspeccionar MENSUALMENTE el estado del móvil y sus accesorios, a través de la modalidad establecida y de los procedimientos administrativos que correspondan, respecto a:                                                * Luces  
* Frenos  
* Dirección   
* Equipo Panne                           
* Extintor    
* Cinturón de Seguridad                         
* Neumáticos   
* Vidrios 
*Botiquín</v>
      </c>
      <c r="C20" s="77">
        <f>Evaluación!C28</f>
        <v>0</v>
      </c>
      <c r="D20" s="77">
        <f>Evaluación!D28</f>
        <v>0</v>
      </c>
      <c r="E20" s="77">
        <f>Evaluación!E28</f>
        <v>0</v>
      </c>
      <c r="F20" s="77" t="str">
        <f>Evaluación!F28</f>
        <v>Cumple</v>
      </c>
      <c r="G20" s="77">
        <f>Evaluación!G28</f>
        <v>2</v>
      </c>
      <c r="H20" s="77">
        <f>Evaluación!H28</f>
        <v>100</v>
      </c>
      <c r="I20" s="77">
        <f>Evaluación!I28</f>
        <v>0.1</v>
      </c>
      <c r="J20" s="77">
        <f>Evaluación!J28</f>
        <v>0</v>
      </c>
    </row>
    <row r="21" spans="1:10" hidden="1">
      <c r="A21" s="77">
        <f>Evaluación!A29</f>
        <v>0</v>
      </c>
      <c r="B21" s="77" t="str">
        <f>Evaluación!B29</f>
        <v>b) Cumplimiento de la Ley de Tránsito
Inspeccionar MENSUALMENTE el cumplimiento de la Ley de Tránsito constatando, a través de la modalidad establecida, que el(os) conductor(es) y móviles) cuenten con la siguiente documentación vigente:
* Licencia de conducir
* Permiso transporte de pasajeros
* Revisión técnica y gases
* Permiso de circulación
* Seguro Obligatorio
Si el móvil cuenta con carro de arrastre, constatar los siguientes documentos
* Permiso de circulación
* Revisión técnica
* Seguro Obligatorio</v>
      </c>
      <c r="C21" s="77">
        <f>Evaluación!C29</f>
        <v>0</v>
      </c>
      <c r="D21" s="77">
        <f>Evaluación!D29</f>
        <v>0</v>
      </c>
      <c r="E21" s="77">
        <f>Evaluación!E29</f>
        <v>0</v>
      </c>
      <c r="F21" s="77" t="str">
        <f>Evaluación!F29</f>
        <v>Cumple</v>
      </c>
      <c r="G21" s="77">
        <f>Evaluación!G29</f>
        <v>2</v>
      </c>
      <c r="H21" s="77">
        <f>Evaluación!H29</f>
        <v>100</v>
      </c>
      <c r="I21" s="77">
        <f>Evaluación!I29</f>
        <v>0</v>
      </c>
      <c r="J21" s="77">
        <f>Evaluación!J29</f>
        <v>0</v>
      </c>
    </row>
    <row r="22" spans="1:10">
      <c r="A22" s="77">
        <f>Evaluación!A30</f>
        <v>5</v>
      </c>
      <c r="B22" s="77" t="str">
        <f>Evaluación!B30</f>
        <v>Helicópteros</v>
      </c>
      <c r="C22" s="77">
        <f>Evaluación!C30</f>
        <v>0</v>
      </c>
      <c r="D22" s="77">
        <f>Evaluación!D30</f>
        <v>0</v>
      </c>
      <c r="E22" s="77">
        <f>Evaluación!E30</f>
        <v>0</v>
      </c>
      <c r="F22" s="77">
        <f>Evaluación!F30</f>
        <v>0</v>
      </c>
      <c r="G22" s="77">
        <f>Evaluación!G30</f>
        <v>0</v>
      </c>
      <c r="H22" s="77">
        <f>Evaluación!H30</f>
        <v>100</v>
      </c>
      <c r="I22" s="77">
        <f>I23</f>
        <v>0.1</v>
      </c>
      <c r="J22" s="77">
        <f>Evaluación!J30</f>
        <v>0</v>
      </c>
    </row>
    <row r="23" spans="1:10" hidden="1">
      <c r="A23" s="77" t="str">
        <f>Evaluación!A31</f>
        <v>5.1</v>
      </c>
      <c r="B23" s="77" t="str">
        <f>Evaluación!B31</f>
        <v xml:space="preserve">a) Equipamiento para inmovilizar y transportar lesionados 
Constatar y asegurarse MENSUALMENTE que el helicóptero cuente con el equipamiento para inmovilización y transporte de lesionados de acuerdo con las bases de licitación: 
* Una tabla espinal larga con correas de fijación, 
* Un set de cojines inmovilizadores laterales modelo Ferno 445 o similar, 
* Un collar cervical tipo Stiffneck, modelo Laerdal, 
* Un set de férulas neumáticas de inmovilización de extremidades de seis piezas (brazo completo, medio brazo, muñeca, pie, media pierna, pierna completa, y 
* Dos mantas para atención de quemados, modelo Burn Wrap Water Gel 91 x 76 cm
</v>
      </c>
      <c r="C23" s="77">
        <f>Evaluación!C31</f>
        <v>0</v>
      </c>
      <c r="D23" s="77">
        <f>Evaluación!D31</f>
        <v>0</v>
      </c>
      <c r="E23" s="77">
        <f>Evaluación!E31</f>
        <v>0</v>
      </c>
      <c r="F23" s="77" t="str">
        <f>Evaluación!F31</f>
        <v>Cumple</v>
      </c>
      <c r="G23" s="77">
        <f>Evaluación!G31</f>
        <v>2</v>
      </c>
      <c r="H23" s="77">
        <f>Evaluación!H31</f>
        <v>100</v>
      </c>
      <c r="I23" s="77">
        <f>Evaluación!I31</f>
        <v>0.1</v>
      </c>
      <c r="J23" s="77">
        <f>Evaluación!J31</f>
        <v>0</v>
      </c>
    </row>
    <row r="24" spans="1:10" hidden="1">
      <c r="A24" s="77" t="str">
        <f>Evaluación!A32</f>
        <v>5.2</v>
      </c>
      <c r="B24" s="77" t="str">
        <f>Evaluación!B32</f>
        <v>b) Cumplir con normativa DGAC para el piloto de helicóptero
Existencia de documentos del helicóptero y piloto</v>
      </c>
      <c r="C24" s="77">
        <f>Evaluación!C32</f>
        <v>0</v>
      </c>
      <c r="D24" s="77">
        <f>Evaluación!D32</f>
        <v>0</v>
      </c>
      <c r="E24" s="77">
        <f>Evaluación!E32</f>
        <v>0</v>
      </c>
      <c r="F24" s="77" t="str">
        <f>Evaluación!F32</f>
        <v>Cumple</v>
      </c>
      <c r="G24" s="77">
        <f>Evaluación!G32</f>
        <v>2</v>
      </c>
      <c r="H24" s="77">
        <f>Evaluación!H32</f>
        <v>100</v>
      </c>
      <c r="I24" s="77">
        <f>Evaluación!I32</f>
        <v>0</v>
      </c>
      <c r="J24" s="77">
        <f>Evaluación!J32</f>
        <v>0</v>
      </c>
    </row>
    <row r="25" spans="1:10">
      <c r="A25" s="77">
        <f>Evaluación!A33</f>
        <v>6</v>
      </c>
      <c r="B25" s="77" t="str">
        <f>Evaluación!B33</f>
        <v xml:space="preserve"> Equipo de Protección Personal</v>
      </c>
      <c r="C25" s="77">
        <f>Evaluación!C33</f>
        <v>0</v>
      </c>
      <c r="D25" s="77">
        <f>Evaluación!D33</f>
        <v>0</v>
      </c>
      <c r="E25" s="77">
        <f>Evaluación!E33</f>
        <v>0</v>
      </c>
      <c r="F25" s="77">
        <f>Evaluación!F33</f>
        <v>0</v>
      </c>
      <c r="G25" s="77">
        <f>Evaluación!G33</f>
        <v>0</v>
      </c>
      <c r="H25" s="77">
        <f>Evaluación!H33</f>
        <v>100</v>
      </c>
      <c r="I25" s="77">
        <f>I26</f>
        <v>0.1</v>
      </c>
      <c r="J25" s="77">
        <f>Evaluación!J33</f>
        <v>0</v>
      </c>
    </row>
    <row r="26" spans="1:10" hidden="1">
      <c r="A26" s="77" t="str">
        <f>Evaluación!A34</f>
        <v>6.1</v>
      </c>
      <c r="B26" s="77" t="str">
        <f>Evaluación!B34</f>
        <v>a) Uso y empleo correcto del EPP
Capacitar al personal de la Brigada Forestal respecto del EPP, para que hagan buen uso de él y sean capaces de explicar su empleo.</v>
      </c>
      <c r="C26" s="77">
        <f>Evaluación!C34</f>
        <v>0</v>
      </c>
      <c r="D26" s="77">
        <f>Evaluación!D34</f>
        <v>0</v>
      </c>
      <c r="E26" s="77">
        <f>Evaluación!E34</f>
        <v>0</v>
      </c>
      <c r="F26" s="77" t="str">
        <f>Evaluación!F34</f>
        <v>Cumple</v>
      </c>
      <c r="G26" s="77">
        <f>Evaluación!G34</f>
        <v>2</v>
      </c>
      <c r="H26" s="77">
        <f>Evaluación!H34</f>
        <v>100</v>
      </c>
      <c r="I26" s="77">
        <f>Evaluación!I34</f>
        <v>0.1</v>
      </c>
      <c r="J26" s="77">
        <f>Evaluación!J34</f>
        <v>0</v>
      </c>
    </row>
    <row r="27" spans="1:10" hidden="1">
      <c r="A27" s="77" t="str">
        <f>Evaluación!A35</f>
        <v>6.2</v>
      </c>
      <c r="B27" s="77" t="str">
        <f>Evaluación!B35</f>
        <v>c) Protección contra radiación UV
Instalar en la base de Brigada Forestal al menos un dispensador de bloqueador solar o un envase individual para la protección de las personas contra la radiación solar.</v>
      </c>
      <c r="C27" s="77">
        <f>Evaluación!C35</f>
        <v>0</v>
      </c>
      <c r="D27" s="77">
        <f>Evaluación!D35</f>
        <v>0</v>
      </c>
      <c r="E27" s="77">
        <f>Evaluación!E35</f>
        <v>0</v>
      </c>
      <c r="F27" s="77" t="str">
        <f>Evaluación!F35</f>
        <v>Cumple</v>
      </c>
      <c r="G27" s="77">
        <f>Evaluación!G35</f>
        <v>2</v>
      </c>
      <c r="H27" s="77">
        <f>Evaluación!H35</f>
        <v>100</v>
      </c>
      <c r="I27" s="77">
        <f>Evaluación!I35</f>
        <v>0</v>
      </c>
      <c r="J27" s="77">
        <f>Evaluación!J35</f>
        <v>0</v>
      </c>
    </row>
    <row r="28" spans="1:10">
      <c r="A28" s="77">
        <f>Evaluación!A36</f>
        <v>7</v>
      </c>
      <c r="B28" s="77" t="str">
        <f>Evaluación!B36</f>
        <v xml:space="preserve"> Estado y Mantenimiento de Herramientas y Equipos</v>
      </c>
      <c r="C28" s="77">
        <f>Evaluación!C36</f>
        <v>0</v>
      </c>
      <c r="D28" s="77">
        <f>Evaluación!D36</f>
        <v>0</v>
      </c>
      <c r="E28" s="77">
        <f>Evaluación!E36</f>
        <v>0</v>
      </c>
      <c r="F28" s="77">
        <f>Evaluación!F36</f>
        <v>0</v>
      </c>
      <c r="G28" s="77">
        <f>Evaluación!G36</f>
        <v>0</v>
      </c>
      <c r="H28" s="77">
        <f>Evaluación!H36</f>
        <v>100</v>
      </c>
      <c r="I28" s="77">
        <f>I29</f>
        <v>0.1</v>
      </c>
      <c r="J28" s="77">
        <f>Evaluación!J36</f>
        <v>0</v>
      </c>
    </row>
    <row r="29" spans="1:10" hidden="1">
      <c r="A29" s="77" t="str">
        <f>Evaluación!A37</f>
        <v>7.1</v>
      </c>
      <c r="B29" s="77" t="str">
        <f>Evaluación!B37</f>
        <v>a) Estado los equipos y herramientas de trabajo
Velar por el buen estado de las herramientas y equipos de trabajo, instruyendo y supervisando su mantenimiento preventivo y correctivo.</v>
      </c>
      <c r="C29" s="77">
        <f>Evaluación!C37</f>
        <v>0</v>
      </c>
      <c r="D29" s="77">
        <f>Evaluación!D37</f>
        <v>0</v>
      </c>
      <c r="E29" s="77">
        <f>Evaluación!E37</f>
        <v>0</v>
      </c>
      <c r="F29" s="77" t="str">
        <f>Evaluación!F37</f>
        <v>Cumple</v>
      </c>
      <c r="G29" s="77">
        <f>Evaluación!G37</f>
        <v>2</v>
      </c>
      <c r="H29" s="77">
        <f>Evaluación!H37</f>
        <v>100</v>
      </c>
      <c r="I29" s="77">
        <f>Evaluación!I37</f>
        <v>0.1</v>
      </c>
      <c r="J29" s="77">
        <f>Evaluación!J37</f>
        <v>0</v>
      </c>
    </row>
    <row r="30" spans="1:10" hidden="1">
      <c r="A30" s="77" t="str">
        <f>Evaluación!A38</f>
        <v>7.2</v>
      </c>
      <c r="B30" s="77" t="str">
        <f>Evaluación!B38</f>
        <v>a,1) Estado los equipos y herramientas de trabajo
Dotar a la brigada forestal de elementos y herramientas para efectuar, en un lugar apropiado, el mantenimiento de los equipos y herramientas de combate</v>
      </c>
      <c r="C30" s="77">
        <f>Evaluación!C38</f>
        <v>0</v>
      </c>
      <c r="D30" s="77">
        <f>Evaluación!D38</f>
        <v>0</v>
      </c>
      <c r="E30" s="77">
        <f>Evaluación!E38</f>
        <v>0</v>
      </c>
      <c r="F30" s="77" t="str">
        <f>Evaluación!F38</f>
        <v>Cumple</v>
      </c>
      <c r="G30" s="77">
        <f>Evaluación!G38</f>
        <v>2</v>
      </c>
      <c r="H30" s="77">
        <f>Evaluación!H38</f>
        <v>100</v>
      </c>
      <c r="I30" s="77">
        <f>Evaluación!I38</f>
        <v>0</v>
      </c>
      <c r="J30" s="77">
        <f>Evaluación!J38</f>
        <v>0</v>
      </c>
    </row>
    <row r="31" spans="1:10">
      <c r="A31" s="77">
        <f>Evaluación!A39</f>
        <v>8</v>
      </c>
      <c r="B31" s="77" t="str">
        <f>Evaluación!B39</f>
        <v>Promoción de la Prevención de Riesgos</v>
      </c>
      <c r="C31" s="77">
        <f>Evaluación!C39</f>
        <v>0</v>
      </c>
      <c r="D31" s="77">
        <f>Evaluación!D39</f>
        <v>0</v>
      </c>
      <c r="E31" s="77">
        <f>Evaluación!E39</f>
        <v>0</v>
      </c>
      <c r="F31" s="77">
        <f>Evaluación!F39</f>
        <v>0</v>
      </c>
      <c r="G31" s="77">
        <f>Evaluación!G39</f>
        <v>0</v>
      </c>
      <c r="H31" s="77">
        <f>Evaluación!H39</f>
        <v>100</v>
      </c>
      <c r="I31" s="77">
        <f>I32</f>
        <v>0.1</v>
      </c>
      <c r="J31" s="77">
        <f>Evaluación!J39</f>
        <v>0</v>
      </c>
    </row>
    <row r="32" spans="1:10" hidden="1">
      <c r="A32" s="77" t="str">
        <f>Evaluación!A40</f>
        <v>8.1</v>
      </c>
      <c r="B32" s="77" t="str">
        <f>Evaluación!B40</f>
        <v>a) Promoción de la Prevención de Riesgos
Dotar o habilitar en cada Brigada Forestal de un Diario Mural (pared, pizarra, etc) para difundir información actualizada respecto a la prevención de riesgos, siendo obligatorio la exhibición del Reglamento Interno de Orden, Higiene y Seguridad y el Anexo de Normas de Higiene y Seguridad de Protección Contra Incendios Forestales y adicionalmente otra información tal como:
* Listado de centros hospitalarios más cercanos
* Política de Seguridad y Salud Ocupacional
* Carta Motivacional
* Promoción del concurso de seguridad
* Los procedimientos en caso de   accidentes (Programa ALPHA).
* Los informes de gestión mensual del Encargado de Seguridad del Programa y/o Regional
* Resolución N° xx (depende de cada región) con la autorización a la jornada de trabajo 10*4 en ciclo diurno y 7*7 en ciclo nocturno.</v>
      </c>
      <c r="C32" s="77">
        <f>Evaluación!C40</f>
        <v>0</v>
      </c>
      <c r="D32" s="77">
        <f>Evaluación!D40</f>
        <v>0</v>
      </c>
      <c r="E32" s="77">
        <f>Evaluación!E40</f>
        <v>0</v>
      </c>
      <c r="F32" s="77" t="str">
        <f>Evaluación!F40</f>
        <v>Cumple</v>
      </c>
      <c r="G32" s="77">
        <f>Evaluación!G40</f>
        <v>2</v>
      </c>
      <c r="H32" s="77">
        <f>Evaluación!H40</f>
        <v>100</v>
      </c>
      <c r="I32" s="77">
        <f>Evaluación!I40</f>
        <v>0.1</v>
      </c>
      <c r="J32" s="77">
        <f>Evaluación!J40</f>
        <v>0</v>
      </c>
    </row>
    <row r="33" spans="1:10" hidden="1">
      <c r="A33" s="77" t="str">
        <f>Evaluación!A41</f>
        <v>8.2</v>
      </c>
      <c r="B33" s="77" t="str">
        <f>Evaluación!B41</f>
        <v>b) Instalación de pizarra UV
Dotar de pizarra UV, que señale las condiciones diarias de la radiación UV</v>
      </c>
      <c r="C33" s="77">
        <f>Evaluación!C41</f>
        <v>0</v>
      </c>
      <c r="D33" s="77">
        <f>Evaluación!D41</f>
        <v>0</v>
      </c>
      <c r="E33" s="77">
        <f>Evaluación!E41</f>
        <v>0</v>
      </c>
      <c r="F33" s="77" t="str">
        <f>Evaluación!F41</f>
        <v>Cumple</v>
      </c>
      <c r="G33" s="77">
        <f>Evaluación!G41</f>
        <v>2</v>
      </c>
      <c r="H33" s="77">
        <f>Evaluación!H41</f>
        <v>100</v>
      </c>
      <c r="I33" s="77">
        <f>Evaluación!I41</f>
        <v>0</v>
      </c>
      <c r="J33" s="77">
        <f>Evaluación!J41</f>
        <v>0</v>
      </c>
    </row>
    <row r="34" spans="1:10">
      <c r="A34" s="77">
        <f>Evaluación!A42</f>
        <v>9</v>
      </c>
      <c r="B34" s="77" t="str">
        <f>Evaluación!B42</f>
        <v>Evaluación Práctica del Desempeño en Operaciones de Incendio Forestal</v>
      </c>
      <c r="C34" s="77">
        <f>Evaluación!C42</f>
        <v>0</v>
      </c>
      <c r="D34" s="77">
        <f>Evaluación!D42</f>
        <v>0</v>
      </c>
      <c r="E34" s="77">
        <f>Evaluación!E42</f>
        <v>0</v>
      </c>
      <c r="F34" s="77">
        <f>Evaluación!F42</f>
        <v>0</v>
      </c>
      <c r="G34" s="77">
        <f>Evaluación!G42</f>
        <v>0</v>
      </c>
      <c r="H34" s="77">
        <f>Evaluación!H42</f>
        <v>100</v>
      </c>
      <c r="I34" s="77">
        <f>I35</f>
        <v>0.15</v>
      </c>
      <c r="J34" s="77">
        <f>Evaluación!J42</f>
        <v>0</v>
      </c>
    </row>
    <row r="35" spans="1:10" hidden="1">
      <c r="A35" s="77" t="str">
        <f>Evaluación!A43</f>
        <v>9.1</v>
      </c>
      <c r="B35" s="77" t="str">
        <f>Evaluación!B43</f>
        <v>El conductor del móvil se estaciona de manera de no obstaculizar el desplazamiento de otros vehículos y lo orienta de tal forma de quedar en posición de salir de inmediato del lugar en caso de emergencia.</v>
      </c>
      <c r="C35" s="77">
        <f>Evaluación!C43</f>
        <v>0</v>
      </c>
      <c r="D35" s="77">
        <f>Evaluación!D43</f>
        <v>0</v>
      </c>
      <c r="E35" s="77">
        <f>Evaluación!E43</f>
        <v>0</v>
      </c>
      <c r="F35" s="77" t="str">
        <f>Evaluación!F43</f>
        <v>Cumple</v>
      </c>
      <c r="G35" s="77">
        <f>Evaluación!G43</f>
        <v>2</v>
      </c>
      <c r="H35" s="77">
        <f>Evaluación!H43</f>
        <v>100</v>
      </c>
      <c r="I35" s="77">
        <f>Evaluación!I43</f>
        <v>0.15</v>
      </c>
      <c r="J35" s="77">
        <f>Evaluación!J43</f>
        <v>0</v>
      </c>
    </row>
    <row r="36" spans="1:10" hidden="1">
      <c r="A36" s="77" t="str">
        <f>Evaluación!A44</f>
        <v>9.2</v>
      </c>
      <c r="B36" s="77" t="str">
        <f>Evaluación!B44</f>
        <v>El conductor solicita  las llaves de los demás vehículos que lleguen al incendio y que quedan sin conductor(a) (camionetas de operaciones, logística) para poder moverlos en caso de emergencia.</v>
      </c>
      <c r="C36" s="77">
        <f>Evaluación!C44</f>
        <v>0</v>
      </c>
      <c r="D36" s="77">
        <f>Evaluación!D44</f>
        <v>0</v>
      </c>
      <c r="E36" s="77">
        <f>Evaluación!E44</f>
        <v>0</v>
      </c>
      <c r="F36" s="77" t="str">
        <f>Evaluación!F44</f>
        <v>Cumple</v>
      </c>
      <c r="G36" s="77">
        <f>Evaluación!G44</f>
        <v>2</v>
      </c>
      <c r="H36" s="77">
        <f>Evaluación!H44</f>
        <v>100</v>
      </c>
      <c r="I36" s="77">
        <f>Evaluación!I44</f>
        <v>0</v>
      </c>
      <c r="J36" s="77">
        <f>Evaluación!J44</f>
        <v>0</v>
      </c>
    </row>
    <row r="37" spans="1:10" hidden="1">
      <c r="A37" s="77" t="str">
        <f>Evaluación!A45</f>
        <v>9.3</v>
      </c>
      <c r="B37" s="77" t="str">
        <f>Evaluación!B45</f>
        <v>El Jefe de Brigada, previo al inicio del combate, realiza el reconocimiento y la evaluación del incendio y define la estrategia y la táctica de combate. Esta labor debe ser constante durante el combate del incendio forestal</v>
      </c>
      <c r="C37" s="77">
        <f>Evaluación!C45</f>
        <v>0</v>
      </c>
      <c r="D37" s="77">
        <f>Evaluación!D45</f>
        <v>0</v>
      </c>
      <c r="E37" s="77">
        <f>Evaluación!E45</f>
        <v>0</v>
      </c>
      <c r="F37" s="77" t="str">
        <f>Evaluación!F45</f>
        <v>Cumple</v>
      </c>
      <c r="G37" s="77">
        <f>Evaluación!G45</f>
        <v>2</v>
      </c>
      <c r="H37" s="77">
        <f>Evaluación!H45</f>
        <v>100</v>
      </c>
      <c r="I37" s="77">
        <f>Evaluación!I45</f>
        <v>0</v>
      </c>
      <c r="J37" s="77">
        <f>Evaluación!J45</f>
        <v>0</v>
      </c>
    </row>
    <row r="38" spans="1:10" hidden="1">
      <c r="A38" s="77" t="str">
        <f>Evaluación!A46</f>
        <v>9.4</v>
      </c>
      <c r="B38" s="77" t="str">
        <f>Evaluación!B46</f>
        <v>El Jefe de Brigada, antes de iniciar el combate, informa al personal el trabajo que deberán realizar y de las vías de escape, asegurándose que todos hayan comprendido las  instrucciones.</v>
      </c>
      <c r="C38" s="77">
        <f>Evaluación!C46</f>
        <v>0</v>
      </c>
      <c r="D38" s="77">
        <f>Evaluación!D46</f>
        <v>0</v>
      </c>
      <c r="E38" s="77">
        <f>Evaluación!E46</f>
        <v>0</v>
      </c>
      <c r="F38" s="77" t="str">
        <f>Evaluación!F46</f>
        <v>Cumple</v>
      </c>
      <c r="G38" s="77">
        <f>Evaluación!G46</f>
        <v>2</v>
      </c>
      <c r="H38" s="77">
        <f>Evaluación!H46</f>
        <v>100</v>
      </c>
      <c r="I38" s="77">
        <f>Evaluación!I46</f>
        <v>0</v>
      </c>
      <c r="J38" s="77">
        <f>Evaluación!J46</f>
        <v>0</v>
      </c>
    </row>
    <row r="39" spans="1:10" hidden="1">
      <c r="A39" s="77" t="str">
        <f>Evaluación!A47</f>
        <v>9.5</v>
      </c>
      <c r="B39" s="77" t="str">
        <f>Evaluación!B47</f>
        <v>Durante el desplazamiento en laderas, el personal asciende en una línea en zigzag, manteniendo una distancia máxima de 3 metros entre combatientes, y llevando la herramienta hacia el lado del valle. En el trabajo de construcción de la línea de fuego y/o cortafuego mineral, el personal también deberá mantener una distancia máxima de 3 metros entre sí.</v>
      </c>
      <c r="C39" s="77">
        <f>Evaluación!C47</f>
        <v>0</v>
      </c>
      <c r="D39" s="77">
        <f>Evaluación!D47</f>
        <v>0</v>
      </c>
      <c r="E39" s="77">
        <f>Evaluación!E47</f>
        <v>0</v>
      </c>
      <c r="F39" s="77" t="str">
        <f>Evaluación!F47</f>
        <v>Cumple</v>
      </c>
      <c r="G39" s="77">
        <f>Evaluación!G47</f>
        <v>2</v>
      </c>
      <c r="H39" s="77">
        <f>Evaluación!H47</f>
        <v>100</v>
      </c>
      <c r="I39" s="77">
        <f>Evaluación!I47</f>
        <v>0</v>
      </c>
      <c r="J39" s="77">
        <f>Evaluación!J47</f>
        <v>0</v>
      </c>
    </row>
    <row r="40" spans="1:10" hidden="1">
      <c r="A40" s="77" t="str">
        <f>Evaluación!A48</f>
        <v>9.6</v>
      </c>
      <c r="B40" s="77" t="str">
        <f>Evaluación!B48</f>
        <v>Durante las faenas de combate de incendio forestal el personal utiliza  todo su Equipo de Protección Personal.</v>
      </c>
      <c r="C40" s="77">
        <f>Evaluación!C48</f>
        <v>0</v>
      </c>
      <c r="D40" s="77">
        <f>Evaluación!D48</f>
        <v>0</v>
      </c>
      <c r="E40" s="77">
        <f>Evaluación!E48</f>
        <v>0</v>
      </c>
      <c r="F40" s="77" t="str">
        <f>Evaluación!F48</f>
        <v>Cumple</v>
      </c>
      <c r="G40" s="77">
        <f>Evaluación!G48</f>
        <v>2</v>
      </c>
      <c r="H40" s="77">
        <f>Evaluación!H48</f>
        <v>100</v>
      </c>
      <c r="I40" s="77">
        <f>Evaluación!I48</f>
        <v>0</v>
      </c>
      <c r="J40" s="77">
        <f>Evaluación!J48</f>
        <v>0</v>
      </c>
    </row>
    <row r="41" spans="1:10" hidden="1">
      <c r="A41" s="77" t="str">
        <f>Evaluación!A49</f>
        <v>9.7</v>
      </c>
      <c r="B41" s="77" t="str">
        <f>Evaluación!B49</f>
        <v>Ante la presencia de rodados, el personal se ubica primeramente desde donde viene, para luego tomar protección tras objetos firmes (rocas o árboles), alertando a todo el personal de la Brigada.</v>
      </c>
      <c r="C41" s="77">
        <f>Evaluación!C49</f>
        <v>0</v>
      </c>
      <c r="D41" s="77">
        <f>Evaluación!D49</f>
        <v>0</v>
      </c>
      <c r="E41" s="77">
        <f>Evaluación!E49</f>
        <v>0</v>
      </c>
      <c r="F41" s="77" t="str">
        <f>Evaluación!F49</f>
        <v>Cumple</v>
      </c>
      <c r="G41" s="77">
        <f>Evaluación!G49</f>
        <v>2</v>
      </c>
      <c r="H41" s="77">
        <f>Evaluación!H49</f>
        <v>100</v>
      </c>
      <c r="I41" s="77">
        <f>Evaluación!I49</f>
        <v>0</v>
      </c>
      <c r="J41" s="77">
        <f>Evaluación!J49</f>
        <v>0</v>
      </c>
    </row>
    <row r="42" spans="1:10" hidden="1">
      <c r="A42" s="77" t="str">
        <f>Evaluación!A50</f>
        <v>9.8</v>
      </c>
      <c r="B42" s="77" t="str">
        <f>Evaluación!B50</f>
        <v>Constatar que el personal no trabaja en laderas bajo otra unidad o maquinaria, para evitar ser alcanzado por posibles rodados.</v>
      </c>
      <c r="C42" s="77">
        <f>Evaluación!C50</f>
        <v>0</v>
      </c>
      <c r="D42" s="77">
        <f>Evaluación!D50</f>
        <v>0</v>
      </c>
      <c r="E42" s="77">
        <f>Evaluación!E50</f>
        <v>0</v>
      </c>
      <c r="F42" s="77" t="str">
        <f>Evaluación!F50</f>
        <v>Cumple</v>
      </c>
      <c r="G42" s="77">
        <f>Evaluación!G50</f>
        <v>2</v>
      </c>
      <c r="H42" s="77">
        <f>Evaluación!H50</f>
        <v>100</v>
      </c>
      <c r="I42" s="77">
        <f>Evaluación!I50</f>
        <v>0</v>
      </c>
      <c r="J42" s="77">
        <f>Evaluación!J50</f>
        <v>0</v>
      </c>
    </row>
    <row r="43" spans="1:10" hidden="1">
      <c r="A43" s="77" t="str">
        <f>Evaluación!A51</f>
        <v>9.9</v>
      </c>
      <c r="B43" s="77" t="str">
        <f>Evaluación!B51</f>
        <v>Al efectuarse lanzamientos de agua por aeronaves, el personal debe estar alejado de la zona de lanzamiento. En caso de que esto no sea posible, el personal se tenderá en el suelo, con la cabeza en  dirección hacia la aeronave y las puntas de las botas firmemente ancladas al suelo. Un brazo cubrirá la cabeza sosteniendo el casco y el otro, extendido hacia un costado, sostendrá la herramienta.</v>
      </c>
      <c r="C43" s="77">
        <f>Evaluación!C51</f>
        <v>0</v>
      </c>
      <c r="D43" s="77">
        <f>Evaluación!D51</f>
        <v>0</v>
      </c>
      <c r="E43" s="77">
        <f>Evaluación!E51</f>
        <v>0</v>
      </c>
      <c r="F43" s="77" t="str">
        <f>Evaluación!F51</f>
        <v>Cumple</v>
      </c>
      <c r="G43" s="77">
        <f>Evaluación!G51</f>
        <v>2</v>
      </c>
      <c r="H43" s="77">
        <f>Evaluación!H51</f>
        <v>100</v>
      </c>
      <c r="I43" s="77">
        <f>Evaluación!I51</f>
        <v>0</v>
      </c>
      <c r="J43" s="77">
        <f>Evaluación!J51</f>
        <v>0</v>
      </c>
    </row>
    <row r="44" spans="1:10" hidden="1">
      <c r="A44" s="77" t="str">
        <f>Evaluación!A52</f>
        <v>9.10</v>
      </c>
      <c r="B44" s="77" t="str">
        <f>Evaluación!B52</f>
        <v>Ante la situación de quedar cercado por el fuego, el personal intentará primero pasar al área quemada. Si esto no es posible, efectuará primero un despeje de la vegetación para lograr una zona segura y luego la ensanchará mediante la quema de la vegetación circundante</v>
      </c>
      <c r="C44" s="77">
        <f>Evaluación!C52</f>
        <v>0</v>
      </c>
      <c r="D44" s="77">
        <f>Evaluación!D52</f>
        <v>0</v>
      </c>
      <c r="E44" s="77">
        <f>Evaluación!E52</f>
        <v>0</v>
      </c>
      <c r="F44" s="77" t="str">
        <f>Evaluación!F52</f>
        <v>Cumple</v>
      </c>
      <c r="G44" s="77">
        <f>Evaluación!G52</f>
        <v>2</v>
      </c>
      <c r="H44" s="77">
        <f>Evaluación!H52</f>
        <v>100</v>
      </c>
      <c r="I44" s="77">
        <f>Evaluación!I52</f>
        <v>0</v>
      </c>
      <c r="J44" s="77">
        <f>Evaluación!J52</f>
        <v>0</v>
      </c>
    </row>
    <row r="45" spans="1:10" hidden="1">
      <c r="A45" s="77" t="str">
        <f>Evaluación!A53</f>
        <v>9.11</v>
      </c>
      <c r="B45" s="77" t="str">
        <f>Evaluación!B53</f>
        <v>Los Brigadistas utilizan las herramientas de acuerdo al uso que se le ha instruido (ej. pala: raspar suelo y lanzar tierra, rozón: cortar troncos de pequeño diámetro, zarzas y matorrales, Mc Leod: raspar el suelo  y soltar tierra, Pulaski: para cortar troncos de diámetro medio y soltar tierra, segador: cortar pasto)</v>
      </c>
      <c r="C45" s="77">
        <f>Evaluación!C53</f>
        <v>0</v>
      </c>
      <c r="D45" s="77">
        <f>Evaluación!D53</f>
        <v>0</v>
      </c>
      <c r="E45" s="77">
        <f>Evaluación!E53</f>
        <v>0</v>
      </c>
      <c r="F45" s="77" t="str">
        <f>Evaluación!F53</f>
        <v>Cumple</v>
      </c>
      <c r="G45" s="77">
        <f>Evaluación!G53</f>
        <v>2</v>
      </c>
      <c r="H45" s="77">
        <f>Evaluación!H53</f>
        <v>100</v>
      </c>
      <c r="I45" s="77">
        <f>Evaluación!I53</f>
        <v>0</v>
      </c>
      <c r="J45" s="77">
        <f>Evaluación!J53</f>
        <v>0</v>
      </c>
    </row>
    <row r="46" spans="1:10" hidden="1">
      <c r="A46" s="77" t="str">
        <f>Evaluación!A54</f>
        <v>9.12</v>
      </c>
      <c r="B46" s="77" t="str">
        <f>Evaluación!B54</f>
        <v>Cuando el motosierrista está volteando un árbol, el personal está a una distancia mínima de 2 veces la altura del árbol. En lo posible, la ubicacióndebe ser al lado contrario de la caída del árbol.</v>
      </c>
      <c r="C46" s="77">
        <f>Evaluación!C54</f>
        <v>0</v>
      </c>
      <c r="D46" s="77">
        <f>Evaluación!D54</f>
        <v>0</v>
      </c>
      <c r="E46" s="77">
        <f>Evaluación!E54</f>
        <v>0</v>
      </c>
      <c r="F46" s="77" t="str">
        <f>Evaluación!F54</f>
        <v>Cumple</v>
      </c>
      <c r="G46" s="77">
        <f>Evaluación!G54</f>
        <v>2</v>
      </c>
      <c r="H46" s="77">
        <f>Evaluación!H54</f>
        <v>100</v>
      </c>
      <c r="I46" s="77">
        <f>Evaluación!I54</f>
        <v>0</v>
      </c>
      <c r="J46" s="77">
        <f>Evaluación!J54</f>
        <v>0</v>
      </c>
    </row>
    <row r="47" spans="1:10" hidden="1">
      <c r="A47" s="77" t="str">
        <f>Evaluación!A55</f>
        <v>9.13</v>
      </c>
      <c r="B47" s="77" t="str">
        <f>Evaluación!B55</f>
        <v>El transporte de combustible para las motosierras se realiza sólo en los bidones entregados especialmente para dicho efecto.</v>
      </c>
      <c r="C47" s="77">
        <f>Evaluación!C55</f>
        <v>0</v>
      </c>
      <c r="D47" s="77">
        <f>Evaluación!D55</f>
        <v>0</v>
      </c>
      <c r="E47" s="77">
        <f>Evaluación!E55</f>
        <v>0</v>
      </c>
      <c r="F47" s="77" t="str">
        <f>Evaluación!F55</f>
        <v>Cumple</v>
      </c>
      <c r="G47" s="77">
        <f>Evaluación!G55</f>
        <v>2</v>
      </c>
      <c r="H47" s="77">
        <f>Evaluación!H55</f>
        <v>100</v>
      </c>
      <c r="I47" s="77">
        <f>Evaluación!I55</f>
        <v>0</v>
      </c>
      <c r="J47" s="77">
        <f>Evaluación!J55</f>
        <v>0</v>
      </c>
    </row>
    <row r="48" spans="1:10" hidden="1">
      <c r="A48" s="77" t="str">
        <f>Evaluación!A56</f>
        <v>9.14</v>
      </c>
      <c r="B48" s="77" t="str">
        <f>Evaluación!B56</f>
        <v>Al efectuar el carguío de combustible de la motosierra, el operador se ubica lejos del fuego y adopta las siguientes precauciones:
* Cuida de no rebalsar el estanque ni derramar combustible sobre la máquina
* Se preocupa de no salpicar sus ropas con mezcla de combustible
* Se asegura de dejar bien cerrado el bidón y el estanque de la máquina</v>
      </c>
      <c r="C48" s="77">
        <f>Evaluación!C56</f>
        <v>0</v>
      </c>
      <c r="D48" s="77">
        <f>Evaluación!D56</f>
        <v>0</v>
      </c>
      <c r="E48" s="77">
        <f>Evaluación!E56</f>
        <v>0</v>
      </c>
      <c r="F48" s="77" t="str">
        <f>Evaluación!F56</f>
        <v>Cumple</v>
      </c>
      <c r="G48" s="77">
        <f>Evaluación!G56</f>
        <v>2</v>
      </c>
      <c r="H48" s="77">
        <f>Evaluación!H56</f>
        <v>100</v>
      </c>
      <c r="I48" s="77">
        <f>Evaluación!I56</f>
        <v>0</v>
      </c>
      <c r="J48" s="77">
        <f>Evaluación!J56</f>
        <v>0</v>
      </c>
    </row>
    <row r="49" spans="1:21" hidden="1">
      <c r="A49" s="77" t="str">
        <f>Evaluación!A57</f>
        <v>9.15</v>
      </c>
      <c r="B49" s="77" t="str">
        <f>Evaluación!B57</f>
        <v>El motosierrista, al operar su máquina, debe utilizar tapones de oído, casco con protector facial de malla y pierneras anticorte, además de su equipo de combatiente.</v>
      </c>
      <c r="C49" s="77">
        <f>Evaluación!C57</f>
        <v>0</v>
      </c>
      <c r="D49" s="77">
        <f>Evaluación!D57</f>
        <v>0</v>
      </c>
      <c r="E49" s="77">
        <f>Evaluación!E57</f>
        <v>0</v>
      </c>
      <c r="F49" s="77" t="str">
        <f>Evaluación!F57</f>
        <v>Cumple</v>
      </c>
      <c r="G49" s="77">
        <f>Evaluación!G57</f>
        <v>2</v>
      </c>
      <c r="H49" s="77">
        <f>Evaluación!H57</f>
        <v>100</v>
      </c>
      <c r="I49" s="77">
        <f>Evaluación!I57</f>
        <v>0</v>
      </c>
      <c r="J49" s="77">
        <f>Evaluación!J57</f>
        <v>0</v>
      </c>
    </row>
    <row r="51" spans="1:21">
      <c r="L51" s="77" t="str">
        <f>Evaluación!A13</f>
        <v>1.1</v>
      </c>
      <c r="M51" s="77" t="str">
        <f>Evaluación!B13</f>
        <v xml:space="preserve">a) Capacitación en normas de seguridad
Reforzar la capacitación al personal de Brigada (Jefe de Brigada, Jefe de Cuadrilla, Brigadistas Forestales, Manipulador(a) de Alimentos, Conductor de móvil y Piloto de aeronave, cuando corresponda) en los conceptos básicos de los siguientes temas de seguridad:
* Ley 16.744 y normas de prevención de riesgos
* Programa ALPHA
* Anexo Normas de Higiene y Seguridad en Protección Contra Incendios Forestales
* Cursos de Identificación de Peligros (Jefes y Brigadistas).
</v>
      </c>
      <c r="N51" s="77">
        <f>Evaluación!C13</f>
        <v>0</v>
      </c>
      <c r="O51" s="77">
        <f>Evaluación!D13</f>
        <v>0</v>
      </c>
      <c r="P51" s="77">
        <f>Evaluación!E13</f>
        <v>0</v>
      </c>
      <c r="Q51" s="77" t="str">
        <f>Evaluación!F13</f>
        <v>Cumple</v>
      </c>
      <c r="R51" s="77">
        <f>Evaluación!G13</f>
        <v>2</v>
      </c>
      <c r="S51" s="77">
        <f>Evaluación!H13</f>
        <v>100</v>
      </c>
      <c r="T51" s="77">
        <f>Evaluación!I13</f>
        <v>0.15</v>
      </c>
      <c r="U51" s="77">
        <f>Evaluación!J13</f>
        <v>0</v>
      </c>
    </row>
    <row r="52" spans="1:21">
      <c r="L52" s="77" t="str">
        <f>Evaluación!A14</f>
        <v>1.2</v>
      </c>
      <c r="M52" s="77" t="str">
        <f>Evaluación!B14</f>
        <v>b) Preparación física
Aplicar en la brigada, a todo el personal, lo establecido en el programa regional de preparación física.</v>
      </c>
      <c r="N52" s="77">
        <f>Evaluación!C14</f>
        <v>0</v>
      </c>
      <c r="O52" s="77">
        <f>Evaluación!D14</f>
        <v>0</v>
      </c>
      <c r="P52" s="77">
        <f>Evaluación!E14</f>
        <v>0</v>
      </c>
      <c r="Q52" s="77" t="str">
        <f>Evaluación!F14</f>
        <v>Cumple</v>
      </c>
      <c r="R52" s="77">
        <f>Evaluación!G14</f>
        <v>2</v>
      </c>
      <c r="S52" s="77">
        <f>Evaluación!H14</f>
        <v>100</v>
      </c>
      <c r="T52" s="77">
        <f>Evaluación!I14</f>
        <v>0</v>
      </c>
      <c r="U52" s="77">
        <f>Evaluación!J14</f>
        <v>0</v>
      </c>
    </row>
    <row r="53" spans="1:21">
      <c r="L53" s="77" t="str">
        <f>Evaluación!A15</f>
        <v>1.3</v>
      </c>
      <c r="M53" s="77" t="str">
        <f>Evaluación!B15</f>
        <v xml:space="preserve">c) Análisis grupal de accidentes graves y/o fatales
Presentar y exponer a los brigadistas, al menos dos Informes de accidentes graves y/o fatales ocurridos en combate de incendios forestales o similares, para su análisis en una sesión especial durante el primer mes de trabajo, según acta levantada. </v>
      </c>
      <c r="N53" s="77">
        <f>Evaluación!C15</f>
        <v>0</v>
      </c>
      <c r="O53" s="77">
        <f>Evaluación!D15</f>
        <v>0</v>
      </c>
      <c r="P53" s="77">
        <f>Evaluación!E15</f>
        <v>0</v>
      </c>
      <c r="Q53" s="77" t="str">
        <f>Evaluación!F15</f>
        <v>Cumple</v>
      </c>
      <c r="R53" s="77">
        <f>Evaluación!G15</f>
        <v>2</v>
      </c>
      <c r="S53" s="77">
        <f>Evaluación!H15</f>
        <v>100</v>
      </c>
      <c r="T53" s="77">
        <f>Evaluación!I15</f>
        <v>0</v>
      </c>
      <c r="U53" s="77">
        <f>Evaluación!J15</f>
        <v>0</v>
      </c>
    </row>
    <row r="54" spans="1:21">
      <c r="L54" s="77" t="str">
        <f>Evaluación!A16</f>
        <v>1.4</v>
      </c>
      <c r="M54" s="77" t="str">
        <f>Evaluación!B16</f>
        <v xml:space="preserve">d) Lecciones aprendidas 1
Reunión semanal de Jefes de Cuadrilla con los brigadistas, y una reunión si ocurre un incendio con superficie superior a 20 ha., para analizar las situaciones positivas y negativas recogidas en la semana.  </v>
      </c>
      <c r="N54" s="77">
        <f>Evaluación!C16</f>
        <v>0</v>
      </c>
      <c r="O54" s="77">
        <f>Evaluación!D16</f>
        <v>0</v>
      </c>
      <c r="P54" s="77">
        <f>Evaluación!E16</f>
        <v>0</v>
      </c>
      <c r="Q54" s="77" t="str">
        <f>Evaluación!F16</f>
        <v>Cumple</v>
      </c>
      <c r="R54" s="77">
        <f>Evaluación!G16</f>
        <v>2</v>
      </c>
      <c r="S54" s="77">
        <f>Evaluación!H16</f>
        <v>100</v>
      </c>
      <c r="T54" s="77">
        <f>Evaluación!I16</f>
        <v>0</v>
      </c>
      <c r="U54" s="77">
        <f>Evaluación!J16</f>
        <v>0</v>
      </c>
    </row>
    <row r="55" spans="1:21">
      <c r="L55" s="77" t="str">
        <f>Evaluación!A17</f>
        <v>1.5</v>
      </c>
      <c r="M55" s="77" t="str">
        <f>Evaluación!B17</f>
        <v xml:space="preserve">e) Lecciones aprendidas 2
Recopilación de informes semanales, emitidos por el o los Jefes de Cuadrilla con los brigadistas y una cada vez que ocurra un incendio con superficie superior a 20 ha., para analizar las situaciones positivas y negativas observadas.  </v>
      </c>
      <c r="N55" s="77">
        <f>Evaluación!C17</f>
        <v>0</v>
      </c>
      <c r="O55" s="77">
        <f>Evaluación!D17</f>
        <v>0</v>
      </c>
      <c r="P55" s="77">
        <f>Evaluación!E17</f>
        <v>0</v>
      </c>
      <c r="Q55" s="77" t="str">
        <f>Evaluación!F17</f>
        <v>Cumple</v>
      </c>
      <c r="R55" s="77">
        <f>Evaluación!G17</f>
        <v>2</v>
      </c>
      <c r="S55" s="77">
        <f>Evaluación!H17</f>
        <v>100</v>
      </c>
      <c r="T55" s="77">
        <f>Evaluación!I17</f>
        <v>0</v>
      </c>
      <c r="U55" s="77">
        <f>Evaluación!J17</f>
        <v>0</v>
      </c>
    </row>
    <row r="56" spans="1:21">
      <c r="L56" s="77" t="str">
        <f>Evaluación!A18</f>
        <v>1.6</v>
      </c>
      <c r="M56" s="77" t="str">
        <f>Evaluación!B18</f>
        <v>f) Reforzamiento diario de normas de prevención de riesgos laborales
Reforzar diariamente, con charlas de cinco minutos,  a los brigadistas forestales en prevención de riesgos laborales y la identificación de los peligros en su actividad diaria</v>
      </c>
      <c r="N56" s="77">
        <f>Evaluación!C18</f>
        <v>0</v>
      </c>
      <c r="O56" s="77">
        <f>Evaluación!D18</f>
        <v>0</v>
      </c>
      <c r="P56" s="77">
        <f>Evaluación!E18</f>
        <v>0</v>
      </c>
      <c r="Q56" s="77" t="str">
        <f>Evaluación!F18</f>
        <v>Cumple</v>
      </c>
      <c r="R56" s="77">
        <f>Evaluación!G18</f>
        <v>2</v>
      </c>
      <c r="S56" s="77">
        <f>Evaluación!H18</f>
        <v>100</v>
      </c>
      <c r="T56" s="77">
        <f>Evaluación!I18</f>
        <v>0</v>
      </c>
      <c r="U56" s="77">
        <f>Evaluación!J18</f>
        <v>0</v>
      </c>
    </row>
    <row r="57" spans="1:21">
      <c r="L57" s="77">
        <f>Evaluación!A19</f>
        <v>2</v>
      </c>
      <c r="M57" s="77" t="str">
        <f>Evaluación!B19</f>
        <v>Jefes de Brigada</v>
      </c>
      <c r="N57" s="77">
        <f>Evaluación!C19</f>
        <v>0</v>
      </c>
      <c r="O57" s="77">
        <f>Evaluación!D19</f>
        <v>0</v>
      </c>
      <c r="P57" s="77">
        <f>Evaluación!E19</f>
        <v>0</v>
      </c>
      <c r="Q57" s="77">
        <f>Evaluación!F19</f>
        <v>0</v>
      </c>
      <c r="R57" s="77">
        <f>Evaluación!G19</f>
        <v>0</v>
      </c>
      <c r="S57" s="77">
        <f>Evaluación!H19</f>
        <v>100</v>
      </c>
      <c r="T57" s="77">
        <f>Evaluación!I19</f>
        <v>0</v>
      </c>
      <c r="U57" s="77">
        <f>Evaluación!J19</f>
        <v>0</v>
      </c>
    </row>
    <row r="58" spans="1:21">
      <c r="L58" s="77" t="str">
        <f>Evaluación!A20</f>
        <v>2.1</v>
      </c>
      <c r="M58" s="77" t="str">
        <f>Evaluación!B20</f>
        <v>a) Condición de las instalaciones de la Base de Brigada
Realizar, con la periodicidad que se indica, recorridos a la Base de Brigada para inspeccionar el estado de conservación y funcionamiento de sus instalaciones y equipamientos, así como también de los elementos de trabajo del personal. Del resultado de ellas informará a la Jefatura directa.
Mensualmente: infraestructura de cocina, dormitorios, comedor, baños, elementos para la atención de lesionados, herramientas y equipos, elementos de protección personal, móvil de brigada, bodega de combustibles.
Quincenalmente: una inspección de seguimiento de  las debilidades detectadas en las inspecciones mensuales</v>
      </c>
      <c r="N58" s="77">
        <f>Evaluación!C20</f>
        <v>0</v>
      </c>
      <c r="O58" s="77">
        <f>Evaluación!D20</f>
        <v>0</v>
      </c>
      <c r="P58" s="77">
        <f>Evaluación!E20</f>
        <v>0</v>
      </c>
      <c r="Q58" s="77" t="str">
        <f>Evaluación!F20</f>
        <v>Cumple</v>
      </c>
      <c r="R58" s="77">
        <f>Evaluación!G20</f>
        <v>2</v>
      </c>
      <c r="S58" s="77">
        <f>Evaluación!H20</f>
        <v>100</v>
      </c>
      <c r="T58" s="77">
        <f>Evaluación!I20</f>
        <v>0.1</v>
      </c>
      <c r="U58" s="77">
        <f>Evaluación!J20</f>
        <v>0</v>
      </c>
    </row>
    <row r="59" spans="1:21">
      <c r="L59" s="77" t="str">
        <f>Evaluación!A21</f>
        <v>2.2</v>
      </c>
      <c r="M59" s="77" t="str">
        <f>Evaluación!B21</f>
        <v>Realizar una observación planeada al mes contemplando las siguientes actividades:
· Uso de motosierra
· Construcción de líneas.
· Desplazamiento en laderas, lanzamiento de agua</v>
      </c>
      <c r="N59" s="77">
        <f>Evaluación!C21</f>
        <v>0</v>
      </c>
      <c r="O59" s="77">
        <f>Evaluación!D21</f>
        <v>0</v>
      </c>
      <c r="P59" s="77">
        <f>Evaluación!E21</f>
        <v>0</v>
      </c>
      <c r="Q59" s="77" t="str">
        <f>Evaluación!F21</f>
        <v>Cumple</v>
      </c>
      <c r="R59" s="77">
        <f>Evaluación!G21</f>
        <v>2</v>
      </c>
      <c r="S59" s="77">
        <f>Evaluación!H21</f>
        <v>100</v>
      </c>
      <c r="T59" s="77">
        <f>Evaluación!I21</f>
        <v>0</v>
      </c>
      <c r="U59" s="77">
        <f>Evaluación!J21</f>
        <v>0</v>
      </c>
    </row>
    <row r="61" spans="1:21">
      <c r="L61" s="77">
        <f>Evaluación!A22</f>
        <v>3</v>
      </c>
      <c r="M61" s="77" t="str">
        <f>Evaluación!B22</f>
        <v>Atención de lesionados</v>
      </c>
      <c r="N61" s="77">
        <f>Evaluación!C22</f>
        <v>0</v>
      </c>
      <c r="O61" s="77">
        <f>Evaluación!D22</f>
        <v>0</v>
      </c>
      <c r="P61" s="77">
        <f>Evaluación!E22</f>
        <v>0</v>
      </c>
      <c r="Q61" s="77">
        <f>Evaluación!F22</f>
        <v>0</v>
      </c>
      <c r="R61" s="77">
        <f>Evaluación!G22</f>
        <v>0</v>
      </c>
      <c r="S61" s="77">
        <f>Evaluación!H22</f>
        <v>100</v>
      </c>
      <c r="T61" s="77">
        <f>Evaluación!I22</f>
        <v>0</v>
      </c>
      <c r="U61" s="77">
        <f>Evaluación!J22</f>
        <v>0</v>
      </c>
    </row>
    <row r="62" spans="1:21">
      <c r="L62" s="77" t="str">
        <f>Evaluación!A23</f>
        <v>3.1</v>
      </c>
      <c r="M62" s="77" t="str">
        <f>Evaluación!B23</f>
        <v>a) Capacitación para Asistente de Primeros Auxilios
Verificar que el(la) Brigadista que se desempeñe como Asistente de Primeros Auxilios de la Brigada, acredite haber realizado el respectivo curso para el desempeño del cargo</v>
      </c>
      <c r="N62" s="77">
        <f>Evaluación!C23</f>
        <v>0</v>
      </c>
      <c r="O62" s="77">
        <f>Evaluación!D23</f>
        <v>0</v>
      </c>
      <c r="P62" s="77">
        <f>Evaluación!E23</f>
        <v>0</v>
      </c>
      <c r="Q62" s="77" t="str">
        <f>Evaluación!F23</f>
        <v>Cumple</v>
      </c>
      <c r="R62" s="77">
        <f>Evaluación!G23</f>
        <v>2</v>
      </c>
      <c r="S62" s="77">
        <f>Evaluación!H23</f>
        <v>100</v>
      </c>
      <c r="T62" s="77">
        <f>Evaluación!I23</f>
        <v>0.1</v>
      </c>
      <c r="U62" s="77">
        <f>Evaluación!J23</f>
        <v>0</v>
      </c>
    </row>
    <row r="63" spans="1:21">
      <c r="L63" s="77" t="str">
        <f>Evaluación!A24</f>
        <v>3.2</v>
      </c>
      <c r="M63" s="77" t="str">
        <f>Evaluación!B24</f>
        <v xml:space="preserve">b) Demostración en Primeros Auxilios
Demostrar prácticamente sus conocimientos respecto del contenido y procedimientos de la Cartilla ALPHA.                                                                           
* Toma de signos vitales                                               
* Atención primaria de heridas, hemorragias                                                 
* Atención primaria de quemaduras                                               
* Inmovilización de fracturas        
*Inmovilización y traslado de lesionados     
</v>
      </c>
      <c r="N63" s="77">
        <f>Evaluación!C24</f>
        <v>0</v>
      </c>
      <c r="O63" s="77">
        <f>Evaluación!D24</f>
        <v>0</v>
      </c>
      <c r="P63" s="77">
        <f>Evaluación!E24</f>
        <v>0</v>
      </c>
      <c r="Q63" s="77" t="str">
        <f>Evaluación!F24</f>
        <v>Cumple</v>
      </c>
      <c r="R63" s="77">
        <f>Evaluación!G24</f>
        <v>2</v>
      </c>
      <c r="S63" s="77">
        <f>Evaluación!H24</f>
        <v>100</v>
      </c>
      <c r="T63" s="77">
        <f>Evaluación!I24</f>
        <v>0</v>
      </c>
      <c r="U63" s="77">
        <f>Evaluación!J24</f>
        <v>0</v>
      </c>
    </row>
    <row r="64" spans="1:21">
      <c r="L64" s="77" t="str">
        <f>Evaluación!A25</f>
        <v>3.3</v>
      </c>
      <c r="M64" s="77" t="str">
        <f>Evaluación!B25</f>
        <v xml:space="preserve">c) Elementos para la atención de lesionados
Verificar en la Base de Brigada Forestal la existencia de:
· Botiquines de Primeros Auxilios de los tipos mural, maletín banano (uno de cada tipo)   según los Arts.9 al 14 del Anexo Normas de Higiene y Seguridad en protección Contra Incendios Forestales.
</v>
      </c>
      <c r="N64" s="77">
        <f>Evaluación!C25</f>
        <v>0</v>
      </c>
      <c r="O64" s="77">
        <f>Evaluación!D25</f>
        <v>0</v>
      </c>
      <c r="P64" s="77">
        <f>Evaluación!E25</f>
        <v>0</v>
      </c>
      <c r="Q64" s="77" t="str">
        <f>Evaluación!F25</f>
        <v>Cumple</v>
      </c>
      <c r="R64" s="77">
        <f>Evaluación!G25</f>
        <v>2</v>
      </c>
      <c r="S64" s="77">
        <f>Evaluación!H25</f>
        <v>100</v>
      </c>
      <c r="T64" s="77">
        <f>Evaluación!I25</f>
        <v>0</v>
      </c>
      <c r="U64" s="77">
        <f>Evaluación!J25</f>
        <v>0</v>
      </c>
    </row>
    <row r="65" spans="2:21">
      <c r="L65" s="77" t="str">
        <f>Evaluación!A26</f>
        <v>3.4</v>
      </c>
      <c r="M65" s="77" t="str">
        <f>Evaluación!B26</f>
        <v>d) Atención de primeros auxilios
Mantener un registro escrito, detallado e individual de sus  atenciones realizadas en la unidad.</v>
      </c>
      <c r="N65" s="77">
        <f>Evaluación!C26</f>
        <v>0</v>
      </c>
      <c r="O65" s="77">
        <f>Evaluación!D26</f>
        <v>0</v>
      </c>
      <c r="P65" s="77">
        <f>Evaluación!E26</f>
        <v>0</v>
      </c>
      <c r="Q65" s="77" t="str">
        <f>Evaluación!F26</f>
        <v>Cumple</v>
      </c>
      <c r="R65" s="77">
        <f>Evaluación!G26</f>
        <v>2</v>
      </c>
      <c r="S65" s="77">
        <f>Evaluación!H26</f>
        <v>100</v>
      </c>
      <c r="T65" s="77">
        <f>Evaluación!I26</f>
        <v>0</v>
      </c>
      <c r="U65" s="77">
        <f>Evaluación!J26</f>
        <v>0</v>
      </c>
    </row>
    <row r="66" spans="2:21">
      <c r="L66" s="77">
        <f>Evaluación!A27</f>
        <v>4</v>
      </c>
      <c r="M66" s="77" t="str">
        <f>Evaluación!B27</f>
        <v>Móvil de la Brigada Forestal</v>
      </c>
      <c r="N66" s="77">
        <f>Evaluación!C27</f>
        <v>0</v>
      </c>
      <c r="O66" s="77">
        <f>Evaluación!D27</f>
        <v>0</v>
      </c>
      <c r="P66" s="77">
        <f>Evaluación!E27</f>
        <v>0</v>
      </c>
      <c r="Q66" s="77">
        <f>Evaluación!F27</f>
        <v>0</v>
      </c>
      <c r="R66" s="77">
        <f>Evaluación!G27</f>
        <v>0</v>
      </c>
      <c r="S66" s="77">
        <f>Evaluación!H27</f>
        <v>100</v>
      </c>
      <c r="T66" s="77">
        <f>Evaluación!I27</f>
        <v>0</v>
      </c>
      <c r="U66" s="77">
        <f>Evaluación!J27</f>
        <v>0</v>
      </c>
    </row>
    <row r="67" spans="2:21">
      <c r="L67" s="77" t="str">
        <f>Evaluación!A28</f>
        <v>4.1</v>
      </c>
      <c r="M67" s="77" t="str">
        <f>Evaluación!B28</f>
        <v>a) Condición mecánica y accesorios de los móviles de la Unidad
Inspeccionar MENSUALMENTE el estado del móvil y sus accesorios, a través de la modalidad establecida y de los procedimientos administrativos que correspondan, respecto a:                                                * Luces  
* Frenos  
* Dirección   
* Equipo Panne                           
* Extintor    
* Cinturón de Seguridad                         
* Neumáticos   
* Vidrios 
*Botiquín</v>
      </c>
      <c r="N67" s="77">
        <f>Evaluación!C28</f>
        <v>0</v>
      </c>
      <c r="O67" s="77">
        <f>Evaluación!D28</f>
        <v>0</v>
      </c>
      <c r="P67" s="77">
        <f>Evaluación!E28</f>
        <v>0</v>
      </c>
      <c r="Q67" s="77" t="str">
        <f>Evaluación!F28</f>
        <v>Cumple</v>
      </c>
      <c r="R67" s="77">
        <f>Evaluación!G28</f>
        <v>2</v>
      </c>
      <c r="S67" s="77">
        <f>Evaluación!H28</f>
        <v>100</v>
      </c>
      <c r="T67" s="77">
        <f>Evaluación!I28</f>
        <v>0.1</v>
      </c>
      <c r="U67" s="77">
        <f>Evaluación!J28</f>
        <v>0</v>
      </c>
    </row>
    <row r="68" spans="2:21">
      <c r="L68" s="77">
        <f>Evaluación!A29</f>
        <v>0</v>
      </c>
      <c r="M68" s="77" t="str">
        <f>Evaluación!B29</f>
        <v>b) Cumplimiento de la Ley de Tránsito
Inspeccionar MENSUALMENTE el cumplimiento de la Ley de Tránsito constatando, a través de la modalidad establecida, que el(os) conductor(es) y móviles) cuenten con la siguiente documentación vigente:
* Licencia de conducir
* Permiso transporte de pasajeros
* Revisión técnica y gases
* Permiso de circulación
* Seguro Obligatorio
Si el móvil cuenta con carro de arrastre, constatar los siguientes documentos
* Permiso de circulación
* Revisión técnica
* Seguro Obligatorio</v>
      </c>
      <c r="N68" s="77">
        <f>Evaluación!C29</f>
        <v>0</v>
      </c>
      <c r="O68" s="77">
        <f>Evaluación!D29</f>
        <v>0</v>
      </c>
      <c r="P68" s="77">
        <f>Evaluación!E29</f>
        <v>0</v>
      </c>
      <c r="Q68" s="77" t="str">
        <f>Evaluación!F29</f>
        <v>Cumple</v>
      </c>
      <c r="R68" s="77">
        <f>Evaluación!G29</f>
        <v>2</v>
      </c>
      <c r="S68" s="77">
        <f>Evaluación!H29</f>
        <v>100</v>
      </c>
      <c r="T68" s="77">
        <f>Evaluación!I29</f>
        <v>0</v>
      </c>
      <c r="U68" s="77">
        <f>Evaluación!J29</f>
        <v>0</v>
      </c>
    </row>
    <row r="69" spans="2:21">
      <c r="L69" s="77">
        <f>Evaluación!A30</f>
        <v>5</v>
      </c>
      <c r="M69" s="77" t="str">
        <f>Evaluación!B30</f>
        <v>Helicópteros</v>
      </c>
      <c r="N69" s="77">
        <f>Evaluación!C30</f>
        <v>0</v>
      </c>
      <c r="O69" s="77">
        <f>Evaluación!D30</f>
        <v>0</v>
      </c>
      <c r="P69" s="77">
        <f>Evaluación!E30</f>
        <v>0</v>
      </c>
      <c r="Q69" s="77">
        <f>Evaluación!F30</f>
        <v>0</v>
      </c>
      <c r="R69" s="77">
        <f>Evaluación!G30</f>
        <v>0</v>
      </c>
      <c r="S69" s="77">
        <f>Evaluación!H30</f>
        <v>100</v>
      </c>
      <c r="T69" s="77">
        <f>Evaluación!I30</f>
        <v>0</v>
      </c>
      <c r="U69" s="77">
        <f>Evaluación!J30</f>
        <v>0</v>
      </c>
    </row>
    <row r="70" spans="2:21">
      <c r="L70" s="77" t="str">
        <f>Evaluación!A31</f>
        <v>5.1</v>
      </c>
      <c r="M70" s="77" t="str">
        <f>Evaluación!B31</f>
        <v xml:space="preserve">a) Equipamiento para inmovilizar y transportar lesionados 
Constatar y asegurarse MENSUALMENTE que el helicóptero cuente con el equipamiento para inmovilización y transporte de lesionados de acuerdo con las bases de licitación: 
* Una tabla espinal larga con correas de fijación, 
* Un set de cojines inmovilizadores laterales modelo Ferno 445 o similar, 
* Un collar cervical tipo Stiffneck, modelo Laerdal, 
* Un set de férulas neumáticas de inmovilización de extremidades de seis piezas (brazo completo, medio brazo, muñeca, pie, media pierna, pierna completa, y 
* Dos mantas para atención de quemados, modelo Burn Wrap Water Gel 91 x 76 cm
</v>
      </c>
      <c r="N70" s="77">
        <f>Evaluación!C31</f>
        <v>0</v>
      </c>
      <c r="O70" s="77">
        <f>Evaluación!D31</f>
        <v>0</v>
      </c>
      <c r="P70" s="77">
        <f>Evaluación!E31</f>
        <v>0</v>
      </c>
      <c r="Q70" s="77" t="str">
        <f>Evaluación!F31</f>
        <v>Cumple</v>
      </c>
      <c r="R70" s="77">
        <f>Evaluación!G31</f>
        <v>2</v>
      </c>
      <c r="S70" s="77">
        <f>Evaluación!H31</f>
        <v>100</v>
      </c>
      <c r="T70" s="77">
        <f>Evaluación!I31</f>
        <v>0.1</v>
      </c>
      <c r="U70" s="77">
        <f>Evaluación!J31</f>
        <v>0</v>
      </c>
    </row>
    <row r="71" spans="2:21">
      <c r="L71" s="77" t="str">
        <f>Evaluación!A32</f>
        <v>5.2</v>
      </c>
      <c r="M71" s="77" t="str">
        <f>Evaluación!B32</f>
        <v>b) Cumplir con normativa DGAC para el piloto de helicóptero
Existencia de documentos del helicóptero y piloto</v>
      </c>
      <c r="N71" s="77">
        <f>Evaluación!C32</f>
        <v>0</v>
      </c>
      <c r="O71" s="77">
        <f>Evaluación!D32</f>
        <v>0</v>
      </c>
      <c r="P71" s="77">
        <f>Evaluación!E32</f>
        <v>0</v>
      </c>
      <c r="Q71" s="77" t="str">
        <f>Evaluación!F32</f>
        <v>Cumple</v>
      </c>
      <c r="R71" s="77">
        <f>Evaluación!G32</f>
        <v>2</v>
      </c>
      <c r="S71" s="77">
        <f>Evaluación!H32</f>
        <v>100</v>
      </c>
      <c r="T71" s="77">
        <f>Evaluación!I32</f>
        <v>0</v>
      </c>
      <c r="U71" s="77">
        <f>Evaluación!J32</f>
        <v>0</v>
      </c>
    </row>
    <row r="72" spans="2:21">
      <c r="L72" s="77">
        <f>Evaluación!A33</f>
        <v>6</v>
      </c>
      <c r="M72" s="77" t="str">
        <f>Evaluación!B33</f>
        <v xml:space="preserve"> Equipo de Protección Personal</v>
      </c>
      <c r="N72" s="77">
        <f>Evaluación!C33</f>
        <v>0</v>
      </c>
      <c r="O72" s="77">
        <f>Evaluación!D33</f>
        <v>0</v>
      </c>
      <c r="P72" s="77">
        <f>Evaluación!E33</f>
        <v>0</v>
      </c>
      <c r="Q72" s="77">
        <f>Evaluación!F33</f>
        <v>0</v>
      </c>
      <c r="R72" s="77">
        <f>Evaluación!G33</f>
        <v>0</v>
      </c>
      <c r="S72" s="77">
        <f>Evaluación!H33</f>
        <v>100</v>
      </c>
      <c r="T72" s="77">
        <f>Evaluación!I33</f>
        <v>0</v>
      </c>
      <c r="U72" s="77">
        <f>Evaluación!J33</f>
        <v>0</v>
      </c>
    </row>
    <row r="73" spans="2:21">
      <c r="L73" s="77" t="str">
        <f>Evaluación!A34</f>
        <v>6.1</v>
      </c>
      <c r="M73" s="77" t="str">
        <f>Evaluación!B34</f>
        <v>a) Uso y empleo correcto del EPP
Capacitar al personal de la Brigada Forestal respecto del EPP, para que hagan buen uso de él y sean capaces de explicar su empleo.</v>
      </c>
      <c r="N73" s="77">
        <f>Evaluación!C34</f>
        <v>0</v>
      </c>
      <c r="O73" s="77">
        <f>Evaluación!D34</f>
        <v>0</v>
      </c>
      <c r="P73" s="77">
        <f>Evaluación!E34</f>
        <v>0</v>
      </c>
      <c r="Q73" s="77" t="str">
        <f>Evaluación!F34</f>
        <v>Cumple</v>
      </c>
      <c r="R73" s="77">
        <f>Evaluación!G34</f>
        <v>2</v>
      </c>
      <c r="S73" s="77">
        <f>Evaluación!H34</f>
        <v>100</v>
      </c>
      <c r="T73" s="77">
        <f>Evaluación!I34</f>
        <v>0.1</v>
      </c>
      <c r="U73" s="77">
        <f>Evaluación!J34</f>
        <v>0</v>
      </c>
    </row>
    <row r="74" spans="2:21">
      <c r="L74" s="77" t="str">
        <f>Evaluación!A35</f>
        <v>6.2</v>
      </c>
      <c r="M74" s="77" t="str">
        <f>Evaluación!B35</f>
        <v>c) Protección contra radiación UV
Instalar en la base de Brigada Forestal al menos un dispensador de bloqueador solar o un envase individual para la protección de las personas contra la radiación solar.</v>
      </c>
      <c r="N74" s="77">
        <f>Evaluación!C35</f>
        <v>0</v>
      </c>
      <c r="O74" s="77">
        <f>Evaluación!D35</f>
        <v>0</v>
      </c>
      <c r="P74" s="77">
        <f>Evaluación!E35</f>
        <v>0</v>
      </c>
      <c r="Q74" s="77" t="str">
        <f>Evaluación!F35</f>
        <v>Cumple</v>
      </c>
      <c r="R74" s="77">
        <f>Evaluación!G35</f>
        <v>2</v>
      </c>
      <c r="S74" s="77">
        <f>Evaluación!H35</f>
        <v>100</v>
      </c>
      <c r="T74" s="77">
        <f>Evaluación!I35</f>
        <v>0</v>
      </c>
      <c r="U74" s="77">
        <f>Evaluación!J35</f>
        <v>0</v>
      </c>
    </row>
    <row r="75" spans="2:21">
      <c r="B75" s="77" t="s">
        <v>173</v>
      </c>
      <c r="L75" s="77">
        <f>Evaluación!A36</f>
        <v>7</v>
      </c>
      <c r="M75" s="77" t="str">
        <f>Evaluación!B36</f>
        <v xml:space="preserve"> Estado y Mantenimiento de Herramientas y Equipos</v>
      </c>
      <c r="N75" s="77">
        <f>Evaluación!C36</f>
        <v>0</v>
      </c>
      <c r="O75" s="77">
        <f>Evaluación!D36</f>
        <v>0</v>
      </c>
      <c r="P75" s="77">
        <f>Evaluación!E36</f>
        <v>0</v>
      </c>
      <c r="Q75" s="77">
        <f>Evaluación!F36</f>
        <v>0</v>
      </c>
      <c r="R75" s="77">
        <f>Evaluación!G36</f>
        <v>0</v>
      </c>
      <c r="S75" s="77">
        <f>Evaluación!H36</f>
        <v>100</v>
      </c>
      <c r="T75" s="77">
        <f>Evaluación!I36</f>
        <v>0</v>
      </c>
      <c r="U75" s="77">
        <f>Evaluación!J36</f>
        <v>0</v>
      </c>
    </row>
    <row r="76" spans="2:21">
      <c r="L76" s="77" t="str">
        <f>Evaluación!A37</f>
        <v>7.1</v>
      </c>
      <c r="M76" s="77" t="str">
        <f>Evaluación!B37</f>
        <v>a) Estado los equipos y herramientas de trabajo
Velar por el buen estado de las herramientas y equipos de trabajo, instruyendo y supervisando su mantenimiento preventivo y correctivo.</v>
      </c>
      <c r="N76" s="77">
        <f>Evaluación!C37</f>
        <v>0</v>
      </c>
      <c r="O76" s="77">
        <f>Evaluación!D37</f>
        <v>0</v>
      </c>
      <c r="P76" s="77">
        <f>Evaluación!E37</f>
        <v>0</v>
      </c>
      <c r="Q76" s="77" t="str">
        <f>Evaluación!F37</f>
        <v>Cumple</v>
      </c>
      <c r="R76" s="77">
        <f>Evaluación!G37</f>
        <v>2</v>
      </c>
      <c r="S76" s="77">
        <f>Evaluación!H37</f>
        <v>100</v>
      </c>
      <c r="T76" s="77">
        <f>Evaluación!I37</f>
        <v>0.1</v>
      </c>
      <c r="U76" s="77">
        <f>Evaluación!J37</f>
        <v>0</v>
      </c>
    </row>
    <row r="77" spans="2:21">
      <c r="L77" s="77" t="str">
        <f>Evaluación!A38</f>
        <v>7.2</v>
      </c>
      <c r="M77" s="77" t="str">
        <f>Evaluación!B38</f>
        <v>a,1) Estado los equipos y herramientas de trabajo
Dotar a la brigada forestal de elementos y herramientas para efectuar, en un lugar apropiado, el mantenimiento de los equipos y herramientas de combate</v>
      </c>
      <c r="N77" s="77">
        <f>Evaluación!C38</f>
        <v>0</v>
      </c>
      <c r="O77" s="77">
        <f>Evaluación!D38</f>
        <v>0</v>
      </c>
      <c r="P77" s="77">
        <f>Evaluación!E38</f>
        <v>0</v>
      </c>
      <c r="Q77" s="77" t="str">
        <f>Evaluación!F38</f>
        <v>Cumple</v>
      </c>
      <c r="R77" s="77">
        <f>Evaluación!G38</f>
        <v>2</v>
      </c>
      <c r="S77" s="77">
        <f>Evaluación!H38</f>
        <v>100</v>
      </c>
      <c r="T77" s="77">
        <f>Evaluación!I38</f>
        <v>0</v>
      </c>
      <c r="U77" s="77">
        <f>Evaluación!J38</f>
        <v>0</v>
      </c>
    </row>
    <row r="78" spans="2:21">
      <c r="L78" s="77">
        <f>Evaluación!A39</f>
        <v>8</v>
      </c>
      <c r="M78" s="77" t="str">
        <f>Evaluación!B39</f>
        <v>Promoción de la Prevención de Riesgos</v>
      </c>
      <c r="N78" s="77">
        <f>Evaluación!C39</f>
        <v>0</v>
      </c>
      <c r="O78" s="77">
        <f>Evaluación!D39</f>
        <v>0</v>
      </c>
      <c r="P78" s="77">
        <f>Evaluación!E39</f>
        <v>0</v>
      </c>
      <c r="Q78" s="77">
        <f>Evaluación!F39</f>
        <v>0</v>
      </c>
      <c r="R78" s="77">
        <f>Evaluación!G39</f>
        <v>0</v>
      </c>
      <c r="S78" s="77">
        <f>Evaluación!H39</f>
        <v>100</v>
      </c>
      <c r="T78" s="77">
        <f>Evaluación!I39</f>
        <v>0</v>
      </c>
      <c r="U78" s="77">
        <f>Evaluación!J39</f>
        <v>0</v>
      </c>
    </row>
    <row r="79" spans="2:21">
      <c r="L79" s="77" t="str">
        <f>Evaluación!A40</f>
        <v>8.1</v>
      </c>
      <c r="M79" s="77" t="str">
        <f>Evaluación!B40</f>
        <v>a) Promoción de la Prevención de Riesgos
Dotar o habilitar en cada Brigada Forestal de un Diario Mural (pared, pizarra, etc) para difundir información actualizada respecto a la prevención de riesgos, siendo obligatorio la exhibición del Reglamento Interno de Orden, Higiene y Seguridad y el Anexo de Normas de Higiene y Seguridad de Protección Contra Incendios Forestales y adicionalmente otra información tal como:
* Listado de centros hospitalarios más cercanos
* Política de Seguridad y Salud Ocupacional
* Carta Motivacional
* Promoción del concurso de seguridad
* Los procedimientos en caso de   accidentes (Programa ALPHA).
* Los informes de gestión mensual del Encargado de Seguridad del Programa y/o Regional
* Resolución N° xx (depende de cada región) con la autorización a la jornada de trabajo 10*4 en ciclo diurno y 7*7 en ciclo nocturno.</v>
      </c>
      <c r="N79" s="77">
        <f>Evaluación!C40</f>
        <v>0</v>
      </c>
      <c r="O79" s="77">
        <f>Evaluación!D40</f>
        <v>0</v>
      </c>
      <c r="P79" s="77">
        <f>Evaluación!E40</f>
        <v>0</v>
      </c>
      <c r="Q79" s="77" t="str">
        <f>Evaluación!F40</f>
        <v>Cumple</v>
      </c>
      <c r="R79" s="77">
        <f>Evaluación!G40</f>
        <v>2</v>
      </c>
      <c r="S79" s="77">
        <f>Evaluación!H40</f>
        <v>100</v>
      </c>
      <c r="T79" s="77">
        <f>Evaluación!I40</f>
        <v>0.1</v>
      </c>
      <c r="U79" s="77">
        <f>Evaluación!J40</f>
        <v>0</v>
      </c>
    </row>
    <row r="80" spans="2:21">
      <c r="L80" s="77" t="str">
        <f>Evaluación!A41</f>
        <v>8.2</v>
      </c>
      <c r="M80" s="77" t="str">
        <f>Evaluación!B41</f>
        <v>b) Instalación de pizarra UV
Dotar de pizarra UV, que señale las condiciones diarias de la radiación UV</v>
      </c>
      <c r="N80" s="77">
        <f>Evaluación!C41</f>
        <v>0</v>
      </c>
      <c r="O80" s="77">
        <f>Evaluación!D41</f>
        <v>0</v>
      </c>
      <c r="P80" s="77">
        <f>Evaluación!E41</f>
        <v>0</v>
      </c>
      <c r="Q80" s="77" t="str">
        <f>Evaluación!F41</f>
        <v>Cumple</v>
      </c>
      <c r="R80" s="77">
        <f>Evaluación!G41</f>
        <v>2</v>
      </c>
      <c r="S80" s="77">
        <f>Evaluación!H41</f>
        <v>100</v>
      </c>
      <c r="T80" s="77">
        <f>Evaluación!I41</f>
        <v>0</v>
      </c>
      <c r="U80" s="77">
        <f>Evaluación!J41</f>
        <v>0</v>
      </c>
    </row>
    <row r="83" spans="12:21">
      <c r="L83" s="77">
        <f>Evaluación!A42</f>
        <v>9</v>
      </c>
      <c r="M83" s="77" t="str">
        <f>Evaluación!B42</f>
        <v>Evaluación Práctica del Desempeño en Operaciones de Incendio Forestal</v>
      </c>
      <c r="N83" s="77">
        <f>Evaluación!C42</f>
        <v>0</v>
      </c>
      <c r="O83" s="77">
        <f>Evaluación!D42</f>
        <v>0</v>
      </c>
      <c r="P83" s="77">
        <f>Evaluación!E42</f>
        <v>0</v>
      </c>
      <c r="Q83" s="77">
        <f>Evaluación!F42</f>
        <v>0</v>
      </c>
      <c r="R83" s="77">
        <f>Evaluación!G42</f>
        <v>0</v>
      </c>
      <c r="S83" s="77">
        <f>Evaluación!H42</f>
        <v>100</v>
      </c>
      <c r="T83" s="77">
        <f>Evaluación!I42</f>
        <v>0</v>
      </c>
      <c r="U83" s="77">
        <f>Evaluación!J42</f>
        <v>0</v>
      </c>
    </row>
    <row r="84" spans="12:21">
      <c r="L84" s="77" t="str">
        <f>Evaluación!A43</f>
        <v>9.1</v>
      </c>
      <c r="M84" s="77" t="str">
        <f>Evaluación!B43</f>
        <v>El conductor del móvil se estaciona de manera de no obstaculizar el desplazamiento de otros vehículos y lo orienta de tal forma de quedar en posición de salir de inmediato del lugar en caso de emergencia.</v>
      </c>
      <c r="N84" s="77">
        <f>Evaluación!C43</f>
        <v>0</v>
      </c>
      <c r="O84" s="77">
        <f>Evaluación!D43</f>
        <v>0</v>
      </c>
      <c r="P84" s="77">
        <f>Evaluación!E43</f>
        <v>0</v>
      </c>
      <c r="Q84" s="77" t="str">
        <f>Evaluación!F43</f>
        <v>Cumple</v>
      </c>
      <c r="R84" s="77">
        <f>Evaluación!G43</f>
        <v>2</v>
      </c>
      <c r="S84" s="77">
        <f>Evaluación!H43</f>
        <v>100</v>
      </c>
      <c r="T84" s="77">
        <f>Evaluación!I43</f>
        <v>0.15</v>
      </c>
      <c r="U84" s="77">
        <f>Evaluación!J43</f>
        <v>0</v>
      </c>
    </row>
    <row r="85" spans="12:21">
      <c r="L85" s="77" t="str">
        <f>Evaluación!A44</f>
        <v>9.2</v>
      </c>
      <c r="M85" s="77" t="str">
        <f>Evaluación!B44</f>
        <v>El conductor solicita  las llaves de los demás vehículos que lleguen al incendio y que quedan sin conductor(a) (camionetas de operaciones, logística) para poder moverlos en caso de emergencia.</v>
      </c>
      <c r="N85" s="77">
        <f>Evaluación!C44</f>
        <v>0</v>
      </c>
      <c r="O85" s="77">
        <f>Evaluación!D44</f>
        <v>0</v>
      </c>
      <c r="P85" s="77">
        <f>Evaluación!E44</f>
        <v>0</v>
      </c>
      <c r="Q85" s="77" t="str">
        <f>Evaluación!F44</f>
        <v>Cumple</v>
      </c>
      <c r="R85" s="77">
        <f>Evaluación!G44</f>
        <v>2</v>
      </c>
      <c r="S85" s="77">
        <f>Evaluación!H44</f>
        <v>100</v>
      </c>
      <c r="T85" s="77">
        <f>Evaluación!I44</f>
        <v>0</v>
      </c>
      <c r="U85" s="77">
        <f>Evaluación!J44</f>
        <v>0</v>
      </c>
    </row>
    <row r="86" spans="12:21">
      <c r="L86" s="77" t="str">
        <f>Evaluación!A45</f>
        <v>9.3</v>
      </c>
      <c r="M86" s="77" t="str">
        <f>Evaluación!B45</f>
        <v>El Jefe de Brigada, previo al inicio del combate, realiza el reconocimiento y la evaluación del incendio y define la estrategia y la táctica de combate. Esta labor debe ser constante durante el combate del incendio forestal</v>
      </c>
      <c r="N86" s="77">
        <f>Evaluación!C45</f>
        <v>0</v>
      </c>
      <c r="O86" s="77">
        <f>Evaluación!D45</f>
        <v>0</v>
      </c>
      <c r="P86" s="77">
        <f>Evaluación!E45</f>
        <v>0</v>
      </c>
      <c r="Q86" s="77" t="str">
        <f>Evaluación!F45</f>
        <v>Cumple</v>
      </c>
      <c r="R86" s="77">
        <f>Evaluación!G45</f>
        <v>2</v>
      </c>
      <c r="S86" s="77">
        <f>Evaluación!H45</f>
        <v>100</v>
      </c>
      <c r="T86" s="77">
        <f>Evaluación!I45</f>
        <v>0</v>
      </c>
      <c r="U86" s="77">
        <f>Evaluación!J45</f>
        <v>0</v>
      </c>
    </row>
    <row r="87" spans="12:21">
      <c r="L87" s="77" t="str">
        <f>Evaluación!A46</f>
        <v>9.4</v>
      </c>
      <c r="M87" s="77" t="str">
        <f>Evaluación!B46</f>
        <v>El Jefe de Brigada, antes de iniciar el combate, informa al personal el trabajo que deberán realizar y de las vías de escape, asegurándose que todos hayan comprendido las  instrucciones.</v>
      </c>
      <c r="N87" s="77">
        <f>Evaluación!C46</f>
        <v>0</v>
      </c>
      <c r="O87" s="77">
        <f>Evaluación!D46</f>
        <v>0</v>
      </c>
      <c r="P87" s="77">
        <f>Evaluación!E46</f>
        <v>0</v>
      </c>
      <c r="Q87" s="77" t="str">
        <f>Evaluación!F46</f>
        <v>Cumple</v>
      </c>
      <c r="R87" s="77">
        <f>Evaluación!G46</f>
        <v>2</v>
      </c>
      <c r="S87" s="77">
        <f>Evaluación!H46</f>
        <v>100</v>
      </c>
      <c r="T87" s="77">
        <f>Evaluación!I46</f>
        <v>0</v>
      </c>
      <c r="U87" s="77">
        <f>Evaluación!J46</f>
        <v>0</v>
      </c>
    </row>
    <row r="88" spans="12:21">
      <c r="L88" s="77" t="str">
        <f>Evaluación!A47</f>
        <v>9.5</v>
      </c>
      <c r="M88" s="77" t="str">
        <f>Evaluación!B47</f>
        <v>Durante el desplazamiento en laderas, el personal asciende en una línea en zigzag, manteniendo una distancia máxima de 3 metros entre combatientes, y llevando la herramienta hacia el lado del valle. En el trabajo de construcción de la línea de fuego y/o cortafuego mineral, el personal también deberá mantener una distancia máxima de 3 metros entre sí.</v>
      </c>
      <c r="N88" s="77">
        <f>Evaluación!C47</f>
        <v>0</v>
      </c>
      <c r="O88" s="77">
        <f>Evaluación!D47</f>
        <v>0</v>
      </c>
      <c r="P88" s="77">
        <f>Evaluación!E47</f>
        <v>0</v>
      </c>
      <c r="Q88" s="77" t="str">
        <f>Evaluación!F47</f>
        <v>Cumple</v>
      </c>
      <c r="R88" s="77">
        <f>Evaluación!G47</f>
        <v>2</v>
      </c>
      <c r="S88" s="77">
        <f>Evaluación!H47</f>
        <v>100</v>
      </c>
      <c r="T88" s="77">
        <f>Evaluación!I47</f>
        <v>0</v>
      </c>
      <c r="U88" s="77">
        <f>Evaluación!J47</f>
        <v>0</v>
      </c>
    </row>
    <row r="89" spans="12:21">
      <c r="L89" s="77" t="str">
        <f>Evaluación!A48</f>
        <v>9.6</v>
      </c>
      <c r="M89" s="77" t="str">
        <f>Evaluación!B48</f>
        <v>Durante las faenas de combate de incendio forestal el personal utiliza  todo su Equipo de Protección Personal.</v>
      </c>
      <c r="N89" s="77">
        <f>Evaluación!C48</f>
        <v>0</v>
      </c>
      <c r="O89" s="77">
        <f>Evaluación!D48</f>
        <v>0</v>
      </c>
      <c r="P89" s="77">
        <f>Evaluación!E48</f>
        <v>0</v>
      </c>
      <c r="Q89" s="77" t="str">
        <f>Evaluación!F48</f>
        <v>Cumple</v>
      </c>
      <c r="R89" s="77">
        <f>Evaluación!G48</f>
        <v>2</v>
      </c>
      <c r="S89" s="77">
        <f>Evaluación!H48</f>
        <v>100</v>
      </c>
      <c r="T89" s="77">
        <f>Evaluación!I48</f>
        <v>0</v>
      </c>
      <c r="U89" s="77">
        <f>Evaluación!J48</f>
        <v>0</v>
      </c>
    </row>
    <row r="90" spans="12:21">
      <c r="L90" s="77" t="str">
        <f>Evaluación!A49</f>
        <v>9.7</v>
      </c>
      <c r="M90" s="77" t="str">
        <f>Evaluación!B49</f>
        <v>Ante la presencia de rodados, el personal se ubica primeramente desde donde viene, para luego tomar protección tras objetos firmes (rocas o árboles), alertando a todo el personal de la Brigada.</v>
      </c>
      <c r="N90" s="77">
        <f>Evaluación!C49</f>
        <v>0</v>
      </c>
      <c r="O90" s="77">
        <f>Evaluación!D49</f>
        <v>0</v>
      </c>
      <c r="P90" s="77">
        <f>Evaluación!E49</f>
        <v>0</v>
      </c>
      <c r="Q90" s="77" t="str">
        <f>Evaluación!F49</f>
        <v>Cumple</v>
      </c>
      <c r="R90" s="77">
        <f>Evaluación!G49</f>
        <v>2</v>
      </c>
      <c r="S90" s="77">
        <f>Evaluación!H49</f>
        <v>100</v>
      </c>
      <c r="T90" s="77">
        <f>Evaluación!I49</f>
        <v>0</v>
      </c>
      <c r="U90" s="77">
        <f>Evaluación!J49</f>
        <v>0</v>
      </c>
    </row>
    <row r="91" spans="12:21">
      <c r="L91" s="77" t="str">
        <f>Evaluación!A50</f>
        <v>9.8</v>
      </c>
      <c r="M91" s="77" t="str">
        <f>Evaluación!B50</f>
        <v>Constatar que el personal no trabaja en laderas bajo otra unidad o maquinaria, para evitar ser alcanzado por posibles rodados.</v>
      </c>
      <c r="N91" s="77">
        <f>Evaluación!C50</f>
        <v>0</v>
      </c>
      <c r="O91" s="77">
        <f>Evaluación!D50</f>
        <v>0</v>
      </c>
      <c r="P91" s="77">
        <f>Evaluación!E50</f>
        <v>0</v>
      </c>
      <c r="Q91" s="77" t="str">
        <f>Evaluación!F50</f>
        <v>Cumple</v>
      </c>
      <c r="R91" s="77">
        <f>Evaluación!G50</f>
        <v>2</v>
      </c>
      <c r="S91" s="77">
        <f>Evaluación!H50</f>
        <v>100</v>
      </c>
      <c r="T91" s="77">
        <f>Evaluación!I50</f>
        <v>0</v>
      </c>
      <c r="U91" s="77">
        <f>Evaluación!J50</f>
        <v>0</v>
      </c>
    </row>
    <row r="92" spans="12:21">
      <c r="L92" s="77" t="str">
        <f>Evaluación!A51</f>
        <v>9.9</v>
      </c>
      <c r="M92" s="77" t="str">
        <f>Evaluación!B51</f>
        <v>Al efectuarse lanzamientos de agua por aeronaves, el personal debe estar alejado de la zona de lanzamiento. En caso de que esto no sea posible, el personal se tenderá en el suelo, con la cabeza en  dirección hacia la aeronave y las puntas de las botas firmemente ancladas al suelo. Un brazo cubrirá la cabeza sosteniendo el casco y el otro, extendido hacia un costado, sostendrá la herramienta.</v>
      </c>
      <c r="N92" s="77">
        <f>Evaluación!C51</f>
        <v>0</v>
      </c>
      <c r="O92" s="77">
        <f>Evaluación!D51</f>
        <v>0</v>
      </c>
      <c r="P92" s="77">
        <f>Evaluación!E51</f>
        <v>0</v>
      </c>
      <c r="Q92" s="77" t="str">
        <f>Evaluación!F51</f>
        <v>Cumple</v>
      </c>
      <c r="R92" s="77">
        <f>Evaluación!G51</f>
        <v>2</v>
      </c>
      <c r="S92" s="77">
        <f>Evaluación!H51</f>
        <v>100</v>
      </c>
      <c r="T92" s="77">
        <f>Evaluación!I51</f>
        <v>0</v>
      </c>
      <c r="U92" s="77">
        <f>Evaluación!J51</f>
        <v>0</v>
      </c>
    </row>
    <row r="93" spans="12:21">
      <c r="L93" s="77" t="str">
        <f>Evaluación!A52</f>
        <v>9.10</v>
      </c>
      <c r="M93" s="77" t="str">
        <f>Evaluación!B52</f>
        <v>Ante la situación de quedar cercado por el fuego, el personal intentará primero pasar al área quemada. Si esto no es posible, efectuará primero un despeje de la vegetación para lograr una zona segura y luego la ensanchará mediante la quema de la vegetación circundante</v>
      </c>
      <c r="N93" s="77">
        <f>Evaluación!C52</f>
        <v>0</v>
      </c>
      <c r="O93" s="77">
        <f>Evaluación!D52</f>
        <v>0</v>
      </c>
      <c r="P93" s="77">
        <f>Evaluación!E52</f>
        <v>0</v>
      </c>
      <c r="Q93" s="77" t="str">
        <f>Evaluación!F52</f>
        <v>Cumple</v>
      </c>
      <c r="R93" s="77">
        <f>Evaluación!G52</f>
        <v>2</v>
      </c>
      <c r="S93" s="77">
        <f>Evaluación!H52</f>
        <v>100</v>
      </c>
      <c r="T93" s="77">
        <f>Evaluación!I52</f>
        <v>0</v>
      </c>
      <c r="U93" s="77">
        <f>Evaluación!J52</f>
        <v>0</v>
      </c>
    </row>
    <row r="94" spans="12:21">
      <c r="L94" s="77" t="str">
        <f>Evaluación!A53</f>
        <v>9.11</v>
      </c>
      <c r="M94" s="77" t="str">
        <f>Evaluación!B53</f>
        <v>Los Brigadistas utilizan las herramientas de acuerdo al uso que se le ha instruido (ej. pala: raspar suelo y lanzar tierra, rozón: cortar troncos de pequeño diámetro, zarzas y matorrales, Mc Leod: raspar el suelo  y soltar tierra, Pulaski: para cortar troncos de diámetro medio y soltar tierra, segador: cortar pasto)</v>
      </c>
      <c r="N94" s="77">
        <f>Evaluación!C53</f>
        <v>0</v>
      </c>
      <c r="O94" s="77">
        <f>Evaluación!D53</f>
        <v>0</v>
      </c>
      <c r="P94" s="77">
        <f>Evaluación!E53</f>
        <v>0</v>
      </c>
      <c r="Q94" s="77" t="str">
        <f>Evaluación!F53</f>
        <v>Cumple</v>
      </c>
      <c r="R94" s="77">
        <f>Evaluación!G53</f>
        <v>2</v>
      </c>
      <c r="S94" s="77">
        <f>Evaluación!H53</f>
        <v>100</v>
      </c>
      <c r="T94" s="77">
        <f>Evaluación!I53</f>
        <v>0</v>
      </c>
      <c r="U94" s="77">
        <f>Evaluación!J53</f>
        <v>0</v>
      </c>
    </row>
    <row r="95" spans="12:21">
      <c r="L95" s="77" t="str">
        <f>Evaluación!A54</f>
        <v>9.12</v>
      </c>
      <c r="M95" s="77" t="str">
        <f>Evaluación!B54</f>
        <v>Cuando el motosierrista está volteando un árbol, el personal está a una distancia mínima de 2 veces la altura del árbol. En lo posible, la ubicacióndebe ser al lado contrario de la caída del árbol.</v>
      </c>
      <c r="N95" s="77">
        <f>Evaluación!C54</f>
        <v>0</v>
      </c>
      <c r="O95" s="77">
        <f>Evaluación!D54</f>
        <v>0</v>
      </c>
      <c r="P95" s="77">
        <f>Evaluación!E54</f>
        <v>0</v>
      </c>
      <c r="Q95" s="77" t="str">
        <f>Evaluación!F54</f>
        <v>Cumple</v>
      </c>
      <c r="R95" s="77">
        <f>Evaluación!G54</f>
        <v>2</v>
      </c>
      <c r="S95" s="77">
        <f>Evaluación!H54</f>
        <v>100</v>
      </c>
      <c r="T95" s="77">
        <f>Evaluación!I54</f>
        <v>0</v>
      </c>
      <c r="U95" s="77">
        <f>Evaluación!J54</f>
        <v>0</v>
      </c>
    </row>
    <row r="96" spans="12:21">
      <c r="L96" s="77" t="str">
        <f>Evaluación!A55</f>
        <v>9.13</v>
      </c>
      <c r="M96" s="77" t="str">
        <f>Evaluación!B55</f>
        <v>El transporte de combustible para las motosierras se realiza sólo en los bidones entregados especialmente para dicho efecto.</v>
      </c>
      <c r="N96" s="77">
        <f>Evaluación!C55</f>
        <v>0</v>
      </c>
      <c r="O96" s="77">
        <f>Evaluación!D55</f>
        <v>0</v>
      </c>
      <c r="P96" s="77">
        <f>Evaluación!E55</f>
        <v>0</v>
      </c>
      <c r="Q96" s="77" t="str">
        <f>Evaluación!F55</f>
        <v>Cumple</v>
      </c>
      <c r="R96" s="77">
        <f>Evaluación!G55</f>
        <v>2</v>
      </c>
      <c r="S96" s="77">
        <f>Evaluación!H55</f>
        <v>100</v>
      </c>
      <c r="T96" s="77">
        <f>Evaluación!I55</f>
        <v>0</v>
      </c>
      <c r="U96" s="77">
        <f>Evaluación!J55</f>
        <v>0</v>
      </c>
    </row>
    <row r="97" spans="8:21">
      <c r="L97" s="77" t="str">
        <f>Evaluación!A56</f>
        <v>9.14</v>
      </c>
      <c r="M97" s="77" t="str">
        <f>Evaluación!B56</f>
        <v>Al efectuar el carguío de combustible de la motosierra, el operador se ubica lejos del fuego y adopta las siguientes precauciones:
* Cuida de no rebalsar el estanque ni derramar combustible sobre la máquina
* Se preocupa de no salpicar sus ropas con mezcla de combustible
* Se asegura de dejar bien cerrado el bidón y el estanque de la máquina</v>
      </c>
      <c r="N97" s="77">
        <f>Evaluación!C56</f>
        <v>0</v>
      </c>
      <c r="O97" s="77">
        <f>Evaluación!D56</f>
        <v>0</v>
      </c>
      <c r="P97" s="77">
        <f>Evaluación!E56</f>
        <v>0</v>
      </c>
      <c r="Q97" s="77" t="str">
        <f>Evaluación!F56</f>
        <v>Cumple</v>
      </c>
      <c r="R97" s="77">
        <f>Evaluación!G56</f>
        <v>2</v>
      </c>
      <c r="S97" s="77">
        <f>Evaluación!H56</f>
        <v>100</v>
      </c>
      <c r="T97" s="77">
        <f>Evaluación!I56</f>
        <v>0</v>
      </c>
      <c r="U97" s="77">
        <f>Evaluación!J56</f>
        <v>0</v>
      </c>
    </row>
    <row r="98" spans="8:21">
      <c r="L98" s="77" t="str">
        <f>Evaluación!A57</f>
        <v>9.15</v>
      </c>
      <c r="M98" s="77" t="str">
        <f>Evaluación!B57</f>
        <v>El motosierrista, al operar su máquina, debe utilizar tapones de oído, casco con protector facial de malla y pierneras anticorte, además de su equipo de combatiente.</v>
      </c>
      <c r="N98" s="77">
        <f>Evaluación!C57</f>
        <v>0</v>
      </c>
      <c r="O98" s="77">
        <f>Evaluación!D57</f>
        <v>0</v>
      </c>
      <c r="P98" s="77">
        <f>Evaluación!E57</f>
        <v>0</v>
      </c>
      <c r="Q98" s="77" t="str">
        <f>Evaluación!F57</f>
        <v>Cumple</v>
      </c>
      <c r="R98" s="77">
        <f>Evaluación!G57</f>
        <v>2</v>
      </c>
      <c r="S98" s="77">
        <f>Evaluación!H57</f>
        <v>100</v>
      </c>
      <c r="T98" s="77">
        <f>Evaluación!I57</f>
        <v>0</v>
      </c>
      <c r="U98" s="77">
        <f>Evaluación!J57</f>
        <v>0</v>
      </c>
    </row>
    <row r="99" spans="8:21">
      <c r="L99" s="77" t="str">
        <f>Evaluación!A58</f>
        <v>9.16</v>
      </c>
      <c r="M99" s="77" t="str">
        <f>Evaluación!B58</f>
        <v>Se aplica el PROTOCOLO OCELA antes de iniciar el combate.
O: observación y vigilancia.
C: comunicación en todo momento.
E: escape a través de las rutas establecidas.
L: lugar seguro (zona de seguridad)
A: atención a la evolución del fuego.</v>
      </c>
      <c r="N99" s="77">
        <f>Evaluación!C58</f>
        <v>0</v>
      </c>
      <c r="O99" s="77">
        <f>Evaluación!D58</f>
        <v>0</v>
      </c>
      <c r="P99" s="77">
        <f>Evaluación!E58</f>
        <v>0</v>
      </c>
      <c r="Q99" s="77" t="str">
        <f>Evaluación!F58</f>
        <v>Cumple</v>
      </c>
      <c r="R99" s="77">
        <f>Evaluación!G58</f>
        <v>2</v>
      </c>
      <c r="S99" s="77">
        <f>Evaluación!H58</f>
        <v>100</v>
      </c>
      <c r="T99" s="77">
        <f>Evaluación!I58</f>
        <v>0</v>
      </c>
      <c r="U99" s="77">
        <f>Evaluación!J58</f>
        <v>0</v>
      </c>
    </row>
    <row r="100" spans="8:21">
      <c r="L100" s="77" t="str">
        <f>Evaluación!A59</f>
        <v>9.17</v>
      </c>
      <c r="M100" s="77" t="str">
        <f>Evaluación!B59</f>
        <v>Se aplica el uso de silbatos en el incendio forestal.</v>
      </c>
      <c r="N100" s="77">
        <f>Evaluación!C59</f>
        <v>0</v>
      </c>
      <c r="O100" s="77">
        <f>Evaluación!D59</f>
        <v>0</v>
      </c>
      <c r="P100" s="77">
        <f>Evaluación!E59</f>
        <v>0</v>
      </c>
      <c r="Q100" s="77" t="str">
        <f>Evaluación!F59</f>
        <v>Cumple</v>
      </c>
      <c r="R100" s="77">
        <f>Evaluación!G59</f>
        <v>2</v>
      </c>
      <c r="S100" s="77">
        <f>Evaluación!H59</f>
        <v>100</v>
      </c>
      <c r="T100" s="77">
        <f>Evaluación!I59</f>
        <v>0</v>
      </c>
      <c r="U100" s="77">
        <f>Evaluación!J59</f>
        <v>0</v>
      </c>
    </row>
    <row r="101" spans="8:21">
      <c r="H101" s="77">
        <f>COUNTIF(hoja!N13:N57,"Cumple")</f>
        <v>0</v>
      </c>
    </row>
    <row r="102" spans="8:21">
      <c r="H102" s="77">
        <f>COUNTIF(hoja!N14:N58,"Cumple")</f>
        <v>0</v>
      </c>
    </row>
    <row r="103" spans="8:21">
      <c r="H103" s="77">
        <f>COUNTIF(hoja!N15:N59,"no cumple")</f>
        <v>0</v>
      </c>
      <c r="P103" s="77" t="s">
        <v>37</v>
      </c>
      <c r="Q103" s="77">
        <f>COUNTIF(Q51:Q98,"cumple")</f>
        <v>37</v>
      </c>
      <c r="R103" s="79">
        <f>(Q103*100)/37*0.01</f>
        <v>1</v>
      </c>
    </row>
    <row r="104" spans="8:21">
      <c r="H104" s="77">
        <f>COUNTIF(hoja!N16:N61,"no aplica")</f>
        <v>0</v>
      </c>
      <c r="P104" s="77" t="s">
        <v>38</v>
      </c>
      <c r="Q104" s="77">
        <f>COUNTIF(Q51:Q98,"cumple a medias")</f>
        <v>0</v>
      </c>
      <c r="R104" s="79">
        <f>(Q104*100)/37*0.01</f>
        <v>0</v>
      </c>
    </row>
    <row r="105" spans="8:21">
      <c r="P105" s="77" t="s">
        <v>39</v>
      </c>
      <c r="Q105" s="77">
        <f>COUNTIF(Q51:Q98,"no cumple")</f>
        <v>0</v>
      </c>
      <c r="R105" s="79">
        <f>(Q105*100)/37*0.01</f>
        <v>0</v>
      </c>
    </row>
    <row r="106" spans="8:21">
      <c r="P106" s="77" t="s">
        <v>40</v>
      </c>
      <c r="Q106" s="77">
        <f>COUNTIF(Q51:Q98,"no aplica")</f>
        <v>0</v>
      </c>
      <c r="R106" s="79">
        <f>(Q106*100)/37*0.01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Auditoria interna</vt:lpstr>
      <vt:lpstr>Evaluación</vt:lpstr>
      <vt:lpstr>Analisis y resultados</vt:lpstr>
      <vt:lpstr>Hoja2</vt:lpstr>
      <vt:lpstr>hoja</vt:lpstr>
      <vt:lpstr>'Analisis y resultados'!Área_de_impresión</vt:lpstr>
    </vt:vector>
  </TitlesOfParts>
  <Company>INGENIERO CIVIL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URZUA</dc:creator>
  <cp:lastModifiedBy>David Diaz</cp:lastModifiedBy>
  <cp:lastPrinted>2020-01-07T19:00:37Z</cp:lastPrinted>
  <dcterms:created xsi:type="dcterms:W3CDTF">2009-11-05T14:26:26Z</dcterms:created>
  <dcterms:modified xsi:type="dcterms:W3CDTF">2025-01-04T13:27:18Z</dcterms:modified>
</cp:coreProperties>
</file>